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Caractéristiques" sheetId="1" r:id="rId1"/>
    <sheet name="Pouvoirs" sheetId="2" r:id="rId2"/>
    <sheet name="Compétences" sheetId="3" r:id="rId3"/>
    <sheet name="Silhouette" sheetId="4" r:id="rId4"/>
    <sheet name="Calc Marges" sheetId="5" state="hidden" r:id="rId5"/>
  </sheets>
  <definedNames>
    <definedName name="_xlnm._FilterDatabase" localSheetId="2" hidden="1">'Compétences'!$A$3:$J$229</definedName>
    <definedName name="_xlnm._FilterDatabase" localSheetId="1" hidden="1">'Pouvoirs'!$A$3:$Q$3</definedName>
    <definedName name="_xlnm.Print_Titles" localSheetId="2">'Compétences'!$3:$3</definedName>
    <definedName name="_xlnm.Print_Area" localSheetId="3">'Silhouette'!$A$1:$G$68</definedName>
  </definedNames>
  <calcPr fullCalcOnLoad="1"/>
</workbook>
</file>

<file path=xl/sharedStrings.xml><?xml version="1.0" encoding="utf-8"?>
<sst xmlns="http://schemas.openxmlformats.org/spreadsheetml/2006/main" count="1272" uniqueCount="451">
  <si>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</si>
  <si>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</si>
  <si>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</si>
  <si>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</si>
  <si>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</si>
  <si>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</si>
  <si>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</si>
  <si>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</si>
  <si>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</si>
  <si>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</si>
  <si>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</si>
  <si>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</si>
  <si>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</si>
  <si>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</si>
  <si>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</si>
  <si>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</si>
  <si>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</si>
  <si>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</si>
  <si>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</si>
  <si>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</si>
  <si>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</si>
  <si>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</si>
  <si>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</si>
  <si>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</si>
  <si>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</si>
  <si>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</si>
  <si>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</si>
  <si>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</si>
  <si>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</si>
  <si>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</si>
  <si>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</si>
  <si>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</si>
  <si>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</si>
  <si>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</si>
  <si>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</si>
  <si>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</si>
  <si>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</si>
  <si>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</si>
  <si>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</si>
  <si>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</si>
  <si>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</si>
  <si>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</si>
  <si>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</si>
  <si>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</si>
  <si>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</si>
  <si>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</si>
  <si>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</si>
  <si>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</si>
  <si>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</si>
  <si>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</si>
  <si>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</si>
  <si>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</si>
  <si>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</si>
  <si>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</si>
  <si>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</si>
  <si>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</si>
  <si>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</si>
  <si>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</si>
  <si>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</si>
  <si>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</si>
  <si>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</si>
  <si>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</si>
  <si>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</si>
  <si>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</si>
  <si>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</si>
  <si>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</si>
  <si>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</si>
  <si>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</si>
  <si>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</si>
  <si>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</si>
  <si>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</si>
  <si>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</si>
  <si>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</si>
  <si>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</si>
  <si>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</si>
  <si>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</si>
  <si>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</si>
  <si>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</si>
  <si>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</si>
  <si>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</si>
  <si>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</si>
  <si>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</si>
  <si>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</si>
  <si>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</si>
  <si>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</si>
  <si>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</si>
  <si>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</si>
  <si>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</si>
  <si>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</si>
  <si>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</si>
  <si>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</si>
  <si>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</si>
  <si>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</si>
  <si>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</si>
  <si>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</si>
  <si>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</si>
  <si>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</si>
  <si>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</si>
  <si>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</si>
  <si>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</si>
  <si>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</si>
  <si>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</si>
  <si>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</si>
  <si>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</si>
  <si>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</si>
  <si>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</si>
  <si>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</si>
  <si>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</si>
  <si>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</si>
  <si>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</si>
  <si>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</si>
  <si>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</si>
  <si>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</si>
  <si>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</si>
  <si>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</si>
  <si>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</si>
  <si>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</si>
  <si>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</si>
  <si>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</si>
  <si>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</si>
  <si>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</si>
  <si>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</si>
  <si>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</si>
  <si>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</si>
  <si>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</si>
  <si>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</si>
  <si>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</si>
  <si>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</si>
  <si>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</si>
  <si>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</si>
  <si>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</si>
  <si>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</si>
  <si>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</si>
  <si>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</si>
  <si>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</si>
  <si>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</si>
  <si>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</si>
  <si>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</si>
  <si>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</si>
  <si>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</si>
  <si>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</si>
  <si>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</si>
  <si>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</si>
  <si>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</si>
  <si>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</si>
  <si>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</si>
  <si>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</si>
  <si>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</si>
  <si>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</si>
  <si>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</si>
  <si>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</si>
  <si>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</si>
  <si>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</si>
  <si>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</si>
  <si>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</si>
  <si>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</si>
  <si>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</si>
  <si>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</si>
  <si>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</si>
  <si>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</si>
  <si>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</si>
  <si>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</si>
  <si>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</si>
  <si>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</si>
  <si>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</si>
  <si>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</si>
  <si>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</si>
  <si>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</si>
  <si>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</si>
  <si>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</si>
  <si>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</si>
  <si>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</si>
  <si>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</si>
  <si>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</si>
  <si>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</si>
  <si>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</si>
  <si>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</si>
  <si>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</si>
  <si>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</si>
  <si>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</si>
  <si>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</si>
  <si>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</si>
  <si>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</si>
  <si>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</si>
  <si>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</si>
  <si>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</si>
  <si>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</si>
  <si>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</si>
  <si>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</si>
  <si>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</si>
  <si>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</si>
  <si>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</si>
  <si>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</si>
  <si>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</si>
  <si>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</si>
  <si>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</si>
  <si>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</si>
  <si>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</si>
  <si>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</si>
  <si>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</si>
  <si>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</si>
  <si>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</si>
  <si>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</si>
  <si>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</si>
  <si>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</si>
  <si>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</si>
  <si>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</si>
  <si>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</si>
  <si>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</si>
  <si>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</si>
  <si>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</si>
  <si>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</si>
  <si>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</si>
  <si>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</si>
  <si>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</si>
  <si>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</si>
  <si>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</si>
  <si>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</si>
  <si>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</si>
  <si>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</si>
  <si>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</si>
  <si>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</si>
  <si>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</si>
  <si>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</si>
  <si>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</si>
  <si>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</si>
  <si>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</si>
  <si>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</si>
  <si>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</si>
  <si>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</si>
  <si>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</si>
  <si>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</si>
  <si>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</si>
  <si>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</si>
  <si>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</si>
  <si>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</si>
  <si>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</si>
  <si>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</si>
  <si>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</si>
  <si>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</si>
  <si>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</si>
  <si>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</si>
  <si>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</si>
  <si>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</si>
  <si>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</si>
  <si>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</si>
  <si>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</si>
  <si>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</si>
  <si>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</si>
  <si>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</si>
  <si>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</si>
  <si>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</si>
  <si>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</si>
  <si>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</si>
  <si>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</si>
  <si>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</si>
  <si>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</si>
  <si>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</si>
  <si>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</si>
  <si>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</si>
  <si>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</si>
  <si>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</si>
  <si>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</si>
  <si>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</si>
  <si>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</si>
  <si>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</si>
  <si>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</si>
  <si>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</si>
  <si>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</si>
  <si>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</si>
  <si>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</si>
  <si>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</si>
  <si>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</si>
  <si>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</si>
  <si>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</si>
  <si>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</si>
  <si>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</si>
  <si>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</si>
  <si>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</si>
  <si>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</si>
  <si>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</si>
  <si>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</si>
  <si>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</si>
  <si>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</si>
  <si>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</si>
  <si>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</si>
  <si>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</si>
  <si>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</si>
  <si>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</si>
  <si>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</si>
  <si>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</si>
  <si>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</si>
  <si>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</si>
  <si>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</si>
  <si>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</si>
  <si>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</si>
  <si>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</si>
  <si>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</si>
  <si>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</si>
  <si>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</si>
  <si>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</si>
  <si>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</si>
  <si>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</si>
  <si>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</si>
  <si>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</si>
  <si>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</si>
  <si>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</si>
  <si>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</si>
  <si>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</si>
  <si>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</si>
  <si>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</si>
  <si>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</si>
  <si>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</si>
  <si>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</si>
  <si>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</si>
  <si>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</si>
  <si>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</si>
  <si>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</si>
  <si>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</si>
  <si>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</si>
  <si>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</si>
  <si>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</si>
  <si>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</si>
  <si>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</si>
  <si>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</si>
  <si>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</si>
  <si>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</si>
  <si>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</si>
  <si>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</si>
  <si>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</si>
  <si>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</si>
  <si>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</si>
  <si>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</si>
  <si>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</si>
  <si>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</si>
  <si>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</si>
  <si>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</si>
  <si>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</si>
  <si>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</si>
  <si>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</si>
  <si>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</si>
  <si>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</si>
  <si>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</si>
  <si>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</si>
  <si>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</si>
  <si>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</si>
  <si>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</si>
  <si>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</si>
  <si>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</si>
  <si>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</si>
  <si>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</si>
  <si>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</si>
  <si>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</si>
  <si>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</si>
  <si>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</si>
  <si>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</si>
  <si>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</si>
  <si>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</si>
  <si>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</si>
  <si>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</si>
  <si>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</si>
  <si>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</si>
  <si>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</si>
  <si>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</si>
  <si>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</si>
  <si>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</si>
  <si>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</si>
  <si>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</si>
  <si>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</si>
  <si>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</si>
  <si>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</si>
  <si>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</si>
  <si>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</si>
  <si>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</si>
  <si>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</si>
  <si>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</si>
  <si>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</si>
  <si>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</si>
  <si>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</si>
  <si>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</si>
  <si>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</si>
  <si>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</si>
  <si>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</si>
  <si>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</si>
  <si>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</si>
  <si>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</si>
  <si>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</si>
  <si>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</si>
  <si>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</si>
  <si>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</si>
  <si>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</si>
  <si>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</si>
  <si>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</si>
  <si>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</si>
  <si>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</si>
  <si>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</si>
  <si>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</si>
  <si>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</si>
  <si>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</si>
  <si>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</si>
  <si>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</si>
  <si>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</si>
  <si>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</si>
  <si>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</si>
  <si>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</si>
  <si>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</si>
  <si>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</si>
  <si>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</si>
  <si>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</si>
  <si>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</si>
  <si>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</si>
  <si>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</si>
  <si>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</si>
  <si>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</si>
  <si>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</si>
  <si>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</si>
  <si>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</si>
  <si>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</si>
  <si>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</si>
  <si>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</si>
  <si>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</si>
  <si>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</si>
  <si>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</si>
  <si>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</si>
  <si>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</si>
  <si>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</si>
  <si>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</si>
  <si>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</si>
  <si>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</si>
  <si>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</si>
  <si>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</si>
  <si>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</si>
  <si>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</si>
  <si>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</si>
  <si>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</si>
  <si>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Remarques</t>
  </si>
  <si>
    <t>Apprentis-sage</t>
  </si>
  <si>
    <t>Total
Pouvoir</t>
  </si>
  <si>
    <t>Total
Caract</t>
  </si>
  <si>
    <t>Score
Actuel</t>
  </si>
  <si>
    <t>Score
Initial</t>
  </si>
  <si>
    <t>Natale :</t>
  </si>
  <si>
    <t>Chargeur en cours :</t>
  </si>
  <si>
    <t>Vêtements :</t>
  </si>
  <si>
    <t>Contenu du sac à dos :</t>
  </si>
  <si>
    <t>Autres pocessions :</t>
  </si>
  <si>
    <t>Croix perdus</t>
  </si>
  <si>
    <t>EQUITATION TERRE</t>
  </si>
  <si>
    <t>Création : août 2010</t>
  </si>
  <si>
    <t>BAROUDEUR BIOLOGIE DIPLOMATIE</t>
  </si>
  <si>
    <t>Femme Humaine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</si>
</sst>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F4" sqref="F4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4.140625" style="0" customWidth="1"/>
    <col min="14" max="14" width="7.28125" style="0" customWidth="1"/>
    <col min="15" max="15" width="6.57421875" style="0" customWidth="1"/>
  </cols>
  <sheetData>
    <row r="1" spans="1:10" ht="27" thickBot="1">
      <c r="A1" t="s">
        <v>448</v>
      </c>
      <c r="D1" s="150"/>
      <c r="E1" s="151"/>
      <c r="F1" s="151"/>
      <c r="G1" s="151"/>
      <c r="H1" s="151"/>
      <c r="I1" s="151"/>
      <c r="J1" s="152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397</v>
      </c>
      <c r="M2" s="69"/>
      <c r="N2" s="52" t="s">
        <v>377</v>
      </c>
    </row>
    <row r="3" spans="1:14" ht="12.75">
      <c r="A3" s="15" t="s">
        <v>379</v>
      </c>
      <c r="B3" s="131" t="s">
        <v>449</v>
      </c>
      <c r="C3" s="131"/>
      <c r="D3" s="131"/>
      <c r="E3" s="131"/>
      <c r="F3" s="131"/>
      <c r="G3" s="131"/>
      <c r="H3" s="132"/>
      <c r="J3" s="40" t="s">
        <v>396</v>
      </c>
      <c r="L3" s="53" t="s">
        <v>398</v>
      </c>
      <c r="M3" s="70"/>
      <c r="N3" s="54" t="s">
        <v>378</v>
      </c>
    </row>
    <row r="4" spans="10:14" ht="12.75">
      <c r="J4" s="83" t="s">
        <v>352</v>
      </c>
      <c r="L4" s="55" t="s">
        <v>399</v>
      </c>
      <c r="M4" s="71"/>
      <c r="N4" s="56" t="s">
        <v>380</v>
      </c>
    </row>
    <row r="5" spans="1:8" ht="12.75">
      <c r="A5" s="28" t="s">
        <v>375</v>
      </c>
      <c r="B5" s="133" t="s">
        <v>450</v>
      </c>
      <c r="C5" s="134"/>
      <c r="D5" s="134"/>
      <c r="E5" s="134"/>
      <c r="F5" s="134"/>
      <c r="G5" s="134"/>
      <c r="H5" s="135"/>
    </row>
    <row r="6" spans="1:14" ht="12.75">
      <c r="A6" s="33" t="s">
        <v>394</v>
      </c>
      <c r="B6" s="136"/>
      <c r="C6" s="136"/>
      <c r="D6" s="136"/>
      <c r="E6" s="136"/>
      <c r="F6" s="136"/>
      <c r="G6" s="136"/>
      <c r="H6" s="137"/>
      <c r="J6" s="48" t="s">
        <v>376</v>
      </c>
      <c r="K6" s="32"/>
      <c r="L6" s="133"/>
      <c r="M6" s="134"/>
      <c r="N6" s="135"/>
    </row>
    <row r="7" spans="1:14" ht="12.75">
      <c r="A7" s="33"/>
      <c r="B7" s="136"/>
      <c r="C7" s="136"/>
      <c r="D7" s="136"/>
      <c r="E7" s="136"/>
      <c r="F7" s="136"/>
      <c r="G7" s="136"/>
      <c r="H7" s="137"/>
      <c r="J7" s="49" t="s">
        <v>395</v>
      </c>
      <c r="K7" s="18"/>
      <c r="L7" s="136"/>
      <c r="M7" s="136"/>
      <c r="N7" s="137"/>
    </row>
    <row r="8" spans="1:14" ht="12.75">
      <c r="A8" s="30"/>
      <c r="B8" s="115"/>
      <c r="C8" s="115"/>
      <c r="D8" s="115"/>
      <c r="E8" s="115"/>
      <c r="F8" s="115"/>
      <c r="G8" s="115"/>
      <c r="H8" s="116"/>
      <c r="J8" s="42"/>
      <c r="K8" s="35"/>
      <c r="L8" s="115"/>
      <c r="M8" s="115"/>
      <c r="N8" s="116"/>
    </row>
    <row r="9" ht="13.5" thickBot="1"/>
    <row r="10" spans="1:13" ht="12.75">
      <c r="A10" s="128" t="s">
        <v>349</v>
      </c>
      <c r="B10" s="128"/>
      <c r="D10" s="62" t="s">
        <v>232</v>
      </c>
      <c r="E10" s="63" t="s">
        <v>341</v>
      </c>
      <c r="F10" s="64" t="s">
        <v>340</v>
      </c>
      <c r="H10" s="62" t="s">
        <v>233</v>
      </c>
      <c r="I10" s="63" t="s">
        <v>341</v>
      </c>
      <c r="J10" s="64" t="s">
        <v>340</v>
      </c>
      <c r="L10" s="117" t="s">
        <v>360</v>
      </c>
      <c r="M10" s="117"/>
    </row>
    <row r="11" spans="4:15" ht="12.75">
      <c r="D11" s="7"/>
      <c r="E11" s="5" t="s">
        <v>234</v>
      </c>
      <c r="F11" s="6"/>
      <c r="H11" s="7"/>
      <c r="I11" s="5" t="s">
        <v>234</v>
      </c>
      <c r="J11" s="6"/>
      <c r="L11" s="28" t="s">
        <v>361</v>
      </c>
      <c r="M11" s="32"/>
      <c r="N11" s="118"/>
      <c r="O11" s="138"/>
    </row>
    <row r="12" spans="1:15" ht="15.75">
      <c r="A12" s="68" t="s">
        <v>350</v>
      </c>
      <c r="B12" s="74"/>
      <c r="D12" s="65" t="s">
        <v>235</v>
      </c>
      <c r="E12" s="66">
        <v>18</v>
      </c>
      <c r="F12" s="39">
        <f>DGET('Calc Marges'!$A$1:$B$31,"Marge",E11:E12)</f>
        <v>6</v>
      </c>
      <c r="H12" s="65" t="s">
        <v>242</v>
      </c>
      <c r="I12" s="66">
        <v>19</v>
      </c>
      <c r="J12" s="39">
        <f>DGET('Calc Marges'!$A$1:$B$31,"Marge",I11:I12)</f>
        <v>7</v>
      </c>
      <c r="L12" s="57">
        <f>I16*20/3</f>
        <v>93.33333333333333</v>
      </c>
      <c r="M12" s="95"/>
      <c r="N12" s="139"/>
      <c r="O12" s="140"/>
    </row>
    <row r="13" spans="1:15" ht="15.75">
      <c r="A13" s="16"/>
      <c r="B13" s="1"/>
      <c r="D13" s="65"/>
      <c r="E13" s="67" t="s">
        <v>234</v>
      </c>
      <c r="F13" s="73"/>
      <c r="H13" s="65"/>
      <c r="I13" s="67" t="s">
        <v>234</v>
      </c>
      <c r="J13" s="73"/>
      <c r="L13" s="96">
        <f>(L12/2)</f>
        <v>46.666666666666664</v>
      </c>
      <c r="M13" s="92">
        <f>L13/2</f>
        <v>23.333333333333332</v>
      </c>
      <c r="N13" s="141"/>
      <c r="O13" s="142"/>
    </row>
    <row r="14" spans="1:15" ht="15.75">
      <c r="A14" s="68" t="s">
        <v>351</v>
      </c>
      <c r="B14" s="74"/>
      <c r="D14" s="65" t="s">
        <v>236</v>
      </c>
      <c r="E14" s="66">
        <v>14</v>
      </c>
      <c r="F14" s="39">
        <f>DGET('Calc Marges'!$A$1:$B$31,"Marge",E13:E14)</f>
        <v>5</v>
      </c>
      <c r="H14" s="65" t="s">
        <v>243</v>
      </c>
      <c r="I14" s="66">
        <v>18</v>
      </c>
      <c r="J14" s="39">
        <f>DGET('Calc Marges'!$A$1:$B$31,"Marge",I13:I14)</f>
        <v>6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234</v>
      </c>
      <c r="F15" s="73"/>
      <c r="H15" s="65"/>
      <c r="I15" s="67" t="s">
        <v>234</v>
      </c>
      <c r="J15" s="73"/>
      <c r="L15" s="28" t="s">
        <v>362</v>
      </c>
      <c r="M15" s="32"/>
      <c r="N15" s="118"/>
      <c r="O15" s="138"/>
    </row>
    <row r="16" spans="1:15" ht="15.75">
      <c r="A16" s="68" t="s">
        <v>352</v>
      </c>
      <c r="B16" s="74"/>
      <c r="D16" s="65" t="s">
        <v>237</v>
      </c>
      <c r="E16" s="66">
        <v>11</v>
      </c>
      <c r="F16" s="39">
        <f>DGET('Calc Marges'!$A$1:$B$31,"Marge",E15:E16)</f>
        <v>4</v>
      </c>
      <c r="H16" s="65" t="s">
        <v>244</v>
      </c>
      <c r="I16" s="66">
        <v>14</v>
      </c>
      <c r="J16" s="39">
        <f>DGET('Calc Marges'!$A$1:$B$31,"Marge",I15:I16)</f>
        <v>5</v>
      </c>
      <c r="L16" s="57">
        <f>(I14)*20/3</f>
        <v>120</v>
      </c>
      <c r="M16" s="95"/>
      <c r="N16" s="139"/>
      <c r="O16" s="140"/>
    </row>
    <row r="17" spans="1:15" ht="15.75">
      <c r="A17" s="16"/>
      <c r="B17" s="1"/>
      <c r="D17" s="65"/>
      <c r="E17" s="67" t="s">
        <v>234</v>
      </c>
      <c r="F17" s="73"/>
      <c r="H17" s="65"/>
      <c r="I17" s="67" t="s">
        <v>234</v>
      </c>
      <c r="J17" s="73"/>
      <c r="L17" s="96">
        <f>L16/2</f>
        <v>60</v>
      </c>
      <c r="M17" s="92">
        <f>L17/2</f>
        <v>30</v>
      </c>
      <c r="N17" s="141"/>
      <c r="O17" s="142"/>
    </row>
    <row r="18" spans="1:15" ht="15.75">
      <c r="A18" s="68" t="s">
        <v>353</v>
      </c>
      <c r="B18" s="74"/>
      <c r="D18" s="65" t="s">
        <v>238</v>
      </c>
      <c r="E18" s="66">
        <v>14</v>
      </c>
      <c r="F18" s="39">
        <f>DGET('Calc Marges'!$A$1:$B$31,"Marge",E17:E18)</f>
        <v>5</v>
      </c>
      <c r="H18" s="65" t="s">
        <v>245</v>
      </c>
      <c r="I18" s="66">
        <v>7</v>
      </c>
      <c r="J18" s="39">
        <f>DGET('Calc Marges'!$A$1:$B$31,"Marge",I17:I18)</f>
        <v>3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234</v>
      </c>
      <c r="F19" s="73"/>
      <c r="H19" s="65"/>
      <c r="I19" s="67" t="s">
        <v>234</v>
      </c>
      <c r="J19" s="73"/>
      <c r="L19" s="28" t="s">
        <v>352</v>
      </c>
      <c r="M19" s="32"/>
      <c r="N19" s="143"/>
      <c r="O19" s="138"/>
    </row>
    <row r="20" spans="1:15" ht="15.75">
      <c r="A20" s="68" t="s">
        <v>354</v>
      </c>
      <c r="B20" s="74"/>
      <c r="D20" s="65" t="s">
        <v>239</v>
      </c>
      <c r="E20" s="66">
        <v>19</v>
      </c>
      <c r="F20" s="39">
        <f>DGET('Calc Marges'!$A$1:$B$31,"Marge",E19:E20)</f>
        <v>7</v>
      </c>
      <c r="H20" s="65" t="s">
        <v>246</v>
      </c>
      <c r="I20" s="66">
        <v>9</v>
      </c>
      <c r="J20" s="39">
        <f>DGET('Calc Marges'!$A$1:$B$31,"Marge",I19:I20)</f>
        <v>3</v>
      </c>
      <c r="L20" s="57">
        <f>E16*20/3</f>
        <v>73.33333333333333</v>
      </c>
      <c r="M20" s="95"/>
      <c r="N20" s="139"/>
      <c r="O20" s="140"/>
    </row>
    <row r="21" spans="1:15" ht="15.75">
      <c r="A21" s="16"/>
      <c r="B21" s="1"/>
      <c r="D21" s="65"/>
      <c r="E21" s="67" t="s">
        <v>234</v>
      </c>
      <c r="F21" s="73"/>
      <c r="H21" s="65"/>
      <c r="I21" s="67" t="s">
        <v>234</v>
      </c>
      <c r="J21" s="73"/>
      <c r="L21" s="96">
        <f>L20/2</f>
        <v>36.666666666666664</v>
      </c>
      <c r="M21" s="92">
        <f>L21/2</f>
        <v>18.333333333333332</v>
      </c>
      <c r="N21" s="141"/>
      <c r="O21" s="142"/>
    </row>
    <row r="22" spans="1:15" ht="15.75">
      <c r="A22" s="68" t="s">
        <v>355</v>
      </c>
      <c r="B22" s="74"/>
      <c r="D22" s="65" t="s">
        <v>240</v>
      </c>
      <c r="E22" s="66">
        <v>13</v>
      </c>
      <c r="F22" s="39">
        <f>DGET('Calc Marges'!$A$1:$B$31,"Marge",E21:E22)</f>
        <v>5</v>
      </c>
      <c r="H22" s="65" t="s">
        <v>247</v>
      </c>
      <c r="I22" s="66">
        <v>10</v>
      </c>
      <c r="J22" s="39">
        <f>DGET('Calc Marges'!$A$1:$B$31,"Marge",I21:I22)</f>
        <v>4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234</v>
      </c>
      <c r="F23" s="73"/>
      <c r="H23" s="65"/>
      <c r="I23" s="67" t="s">
        <v>234</v>
      </c>
      <c r="J23" s="73"/>
      <c r="L23" s="28" t="s">
        <v>351</v>
      </c>
      <c r="M23" s="32"/>
      <c r="N23" s="143"/>
      <c r="O23" s="138"/>
    </row>
    <row r="24" spans="1:15" ht="15.75">
      <c r="A24" s="68" t="s">
        <v>356</v>
      </c>
      <c r="B24" s="74"/>
      <c r="D24" s="65" t="s">
        <v>241</v>
      </c>
      <c r="E24" s="66">
        <v>17</v>
      </c>
      <c r="F24" s="39">
        <f>DGET('Calc Marges'!$A$1:$B$31,"Marge",E23:E24)</f>
        <v>6</v>
      </c>
      <c r="G24" s="18"/>
      <c r="H24" s="65" t="s">
        <v>248</v>
      </c>
      <c r="I24" s="66">
        <v>18</v>
      </c>
      <c r="J24" s="39">
        <f>DGET('Calc Marges'!$A$1:$B$31,"Marge",I23:I24)</f>
        <v>6</v>
      </c>
      <c r="L24" s="57">
        <f>(E14)*20/3</f>
        <v>93.33333333333333</v>
      </c>
      <c r="M24" s="95"/>
      <c r="N24" s="139"/>
      <c r="O24" s="140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6">
        <f>L24/2</f>
        <v>46.666666666666664</v>
      </c>
      <c r="M25" s="92">
        <f>L25/2</f>
        <v>23.333333333333332</v>
      </c>
      <c r="N25" s="141"/>
      <c r="O25" s="142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357</v>
      </c>
      <c r="B27" s="1"/>
      <c r="D27" s="8" t="s">
        <v>249</v>
      </c>
      <c r="E27" s="9" t="s">
        <v>341</v>
      </c>
      <c r="F27" s="9" t="s">
        <v>340</v>
      </c>
      <c r="G27" s="21"/>
      <c r="H27" s="9"/>
      <c r="I27" s="9" t="s">
        <v>341</v>
      </c>
      <c r="J27" s="10" t="s">
        <v>340</v>
      </c>
      <c r="L27" s="31" t="s">
        <v>363</v>
      </c>
      <c r="M27" s="28"/>
      <c r="N27" s="144" t="s">
        <v>364</v>
      </c>
      <c r="O27" s="145"/>
    </row>
    <row r="28" spans="2:15" ht="12.75">
      <c r="B28" s="1"/>
      <c r="D28" s="22"/>
      <c r="E28" s="23" t="s">
        <v>234</v>
      </c>
      <c r="F28" s="24"/>
      <c r="G28" s="24"/>
      <c r="H28" s="25"/>
      <c r="I28" s="23" t="s">
        <v>234</v>
      </c>
      <c r="J28" s="26"/>
      <c r="L28" s="129">
        <f>F16/2</f>
        <v>2</v>
      </c>
      <c r="M28" s="97"/>
      <c r="N28" s="146">
        <f>F14/2</f>
        <v>2.5</v>
      </c>
      <c r="O28" s="147"/>
    </row>
    <row r="29" spans="1:15" ht="12.75">
      <c r="A29" s="17" t="s">
        <v>358</v>
      </c>
      <c r="B29" s="74"/>
      <c r="D29" s="7" t="s">
        <v>250</v>
      </c>
      <c r="E29" s="12">
        <v>26</v>
      </c>
      <c r="F29" s="43">
        <f>DGET('Calc Marges'!$A$1:$B$31,"Marge",E28:E29)</f>
        <v>9</v>
      </c>
      <c r="G29" s="19"/>
      <c r="H29" s="19" t="s">
        <v>252</v>
      </c>
      <c r="I29" s="12">
        <v>14</v>
      </c>
      <c r="J29" s="39">
        <f>DGET('Calc Marges'!$A$1:$B$31,"Marge",I28:I29)</f>
        <v>5</v>
      </c>
      <c r="L29" s="129"/>
      <c r="M29" s="97"/>
      <c r="N29" s="146"/>
      <c r="O29" s="147"/>
    </row>
    <row r="30" spans="2:15" ht="12.75">
      <c r="B30" s="1"/>
      <c r="D30" s="7"/>
      <c r="E30" s="5" t="s">
        <v>234</v>
      </c>
      <c r="F30" s="79"/>
      <c r="G30" s="19"/>
      <c r="H30" s="19"/>
      <c r="I30" s="5" t="s">
        <v>234</v>
      </c>
      <c r="J30" s="73"/>
      <c r="L30" s="129"/>
      <c r="M30" s="97"/>
      <c r="N30" s="146"/>
      <c r="O30" s="147"/>
    </row>
    <row r="31" spans="1:15" ht="12.75">
      <c r="A31" s="17" t="s">
        <v>359</v>
      </c>
      <c r="B31" s="74"/>
      <c r="D31" s="7" t="s">
        <v>251</v>
      </c>
      <c r="E31" s="12">
        <v>17</v>
      </c>
      <c r="F31" s="43">
        <f>DGET('Calc Marges'!$A$1:$B$31,"Marge",E30:E31)</f>
        <v>6</v>
      </c>
      <c r="G31" s="19"/>
      <c r="H31" s="19" t="s">
        <v>253</v>
      </c>
      <c r="I31" s="12">
        <v>14</v>
      </c>
      <c r="J31" s="39">
        <f>DGET('Calc Marges'!$A$1:$B$31,"Marge",I30:I31)</f>
        <v>5</v>
      </c>
      <c r="L31" s="129"/>
      <c r="M31" s="97"/>
      <c r="N31" s="146"/>
      <c r="O31" s="147"/>
    </row>
    <row r="32" spans="4:15" ht="13.5" thickBot="1">
      <c r="D32" s="75"/>
      <c r="E32" s="76"/>
      <c r="F32" s="78"/>
      <c r="G32" s="20"/>
      <c r="H32" s="76"/>
      <c r="I32" s="76"/>
      <c r="J32" s="77"/>
      <c r="L32" s="130"/>
      <c r="M32" s="98"/>
      <c r="N32" s="148"/>
      <c r="O32" s="149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365</v>
      </c>
      <c r="E35" s="32"/>
      <c r="F35" s="29"/>
      <c r="G35" s="1"/>
      <c r="H35" s="38" t="s">
        <v>370</v>
      </c>
      <c r="I35" s="32"/>
      <c r="J35" s="29"/>
      <c r="L35" s="38" t="s">
        <v>371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I18*4/100</f>
        <v>0.28</v>
      </c>
      <c r="F37" s="122"/>
      <c r="G37" s="1"/>
      <c r="H37" s="41" t="s">
        <v>373</v>
      </c>
      <c r="I37" s="80">
        <v>0</v>
      </c>
      <c r="J37" s="121"/>
      <c r="L37" s="41" t="s">
        <v>381</v>
      </c>
      <c r="M37" s="80">
        <v>0</v>
      </c>
      <c r="N37" s="121"/>
      <c r="O37" s="18"/>
    </row>
    <row r="38" spans="1:15" ht="12.75">
      <c r="A38" s="124" t="s">
        <v>366</v>
      </c>
      <c r="B38" s="126">
        <f>ROUNDUP((I24+I16+I14)*4,0)</f>
        <v>200</v>
      </c>
      <c r="C38" s="18"/>
      <c r="D38" s="41"/>
      <c r="E38" s="61"/>
      <c r="F38" s="123"/>
      <c r="G38" s="1"/>
      <c r="H38" s="99"/>
      <c r="I38" s="100"/>
      <c r="J38" s="121"/>
      <c r="L38" s="41"/>
      <c r="M38" s="61"/>
      <c r="N38" s="121"/>
      <c r="O38" s="18"/>
    </row>
    <row r="39" spans="1:15" ht="12.75">
      <c r="A39" s="125"/>
      <c r="B39" s="127"/>
      <c r="C39" s="18"/>
      <c r="D39" s="41" t="s">
        <v>368</v>
      </c>
      <c r="E39" s="82">
        <f>E37*100</f>
        <v>28.000000000000004</v>
      </c>
      <c r="F39" s="122"/>
      <c r="G39" s="1"/>
      <c r="H39" s="41" t="s">
        <v>372</v>
      </c>
      <c r="I39" s="82">
        <f>I37*100</f>
        <v>0</v>
      </c>
      <c r="J39" s="121"/>
      <c r="L39" s="41" t="s">
        <v>374</v>
      </c>
      <c r="M39" s="82">
        <f>M37*100</f>
        <v>0</v>
      </c>
      <c r="N39" s="121"/>
      <c r="O39" s="18"/>
    </row>
    <row r="40" spans="1:15" ht="12.75">
      <c r="A40" s="32"/>
      <c r="B40" s="32"/>
      <c r="C40" s="18"/>
      <c r="D40" s="41"/>
      <c r="E40" s="81"/>
      <c r="F40" s="123"/>
      <c r="H40" s="41"/>
      <c r="I40" s="81"/>
      <c r="J40" s="121"/>
      <c r="L40" s="41"/>
      <c r="M40" s="61"/>
      <c r="N40" s="121"/>
      <c r="O40" s="18"/>
    </row>
    <row r="41" spans="1:15" ht="12.75">
      <c r="A41" s="18"/>
      <c r="B41" s="18"/>
      <c r="C41" s="18"/>
      <c r="D41" s="41" t="s">
        <v>369</v>
      </c>
      <c r="E41" s="82">
        <f>I18</f>
        <v>7</v>
      </c>
      <c r="F41" s="122"/>
      <c r="H41" s="41" t="s">
        <v>369</v>
      </c>
      <c r="I41" s="82">
        <f>I24</f>
        <v>18</v>
      </c>
      <c r="J41" s="121"/>
      <c r="L41" s="41" t="s">
        <v>369</v>
      </c>
      <c r="M41" s="82">
        <f>I16</f>
        <v>14</v>
      </c>
      <c r="N41" s="121"/>
      <c r="O41" s="18"/>
    </row>
    <row r="42" spans="1:15" ht="12.75">
      <c r="A42" s="18"/>
      <c r="B42" s="18"/>
      <c r="C42" s="18"/>
      <c r="D42" s="30"/>
      <c r="E42" s="35"/>
      <c r="F42" s="123"/>
      <c r="H42" s="30"/>
      <c r="I42" s="35"/>
      <c r="J42" s="121"/>
      <c r="L42" s="30"/>
      <c r="M42" s="37"/>
      <c r="N42" s="121"/>
      <c r="O42" s="18"/>
    </row>
    <row r="43" spans="13:14" ht="12.75">
      <c r="M43" s="1"/>
      <c r="N43" s="1"/>
    </row>
    <row r="44" spans="4:14" ht="12.75">
      <c r="D44" t="s">
        <v>446</v>
      </c>
      <c r="F44"/>
      <c r="J44"/>
      <c r="M44" s="1"/>
      <c r="N44" s="1"/>
    </row>
    <row r="45" spans="6:15" ht="12.75">
      <c r="F45"/>
      <c r="J45"/>
      <c r="M45" s="48" t="s">
        <v>441</v>
      </c>
      <c r="N45" s="36"/>
      <c r="O45" s="91">
        <v>0</v>
      </c>
    </row>
    <row r="46" spans="6:15" ht="12.75">
      <c r="F46"/>
      <c r="J46"/>
      <c r="M46" s="101" t="s">
        <v>424</v>
      </c>
      <c r="N46" s="37"/>
      <c r="O46" s="94">
        <v>1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  <row r="55" spans="6:10" ht="12.75">
      <c r="F55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J5" sqref="J5"/>
    </sheetView>
  </sheetViews>
  <sheetFormatPr defaultColWidth="11.421875" defaultRowHeight="12.75"/>
  <cols>
    <col min="1" max="1" width="13.421875" style="102" customWidth="1"/>
    <col min="2" max="2" width="9.710937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11.00390625" style="0" customWidth="1"/>
  </cols>
  <sheetData>
    <row r="1" spans="2:3" ht="12.75">
      <c r="B1" s="119"/>
      <c r="C1" s="16">
        <f>Caractéristiques!D1</f>
        <v>0</v>
      </c>
    </row>
    <row r="2" ht="13.5" thickBot="1"/>
    <row r="3" spans="1:17" ht="39" thickBot="1">
      <c r="A3" s="103" t="s">
        <v>425</v>
      </c>
      <c r="B3" s="104" t="s">
        <v>436</v>
      </c>
      <c r="C3" s="104" t="s">
        <v>426</v>
      </c>
      <c r="D3" s="104" t="s">
        <v>427</v>
      </c>
      <c r="E3" s="104" t="s">
        <v>428</v>
      </c>
      <c r="F3" s="104" t="s">
        <v>429</v>
      </c>
      <c r="G3" s="104" t="s">
        <v>430</v>
      </c>
      <c r="H3" s="104" t="s">
        <v>431</v>
      </c>
      <c r="I3" s="104" t="s">
        <v>432</v>
      </c>
      <c r="J3" s="104" t="s">
        <v>433</v>
      </c>
      <c r="K3" s="110" t="s">
        <v>438</v>
      </c>
      <c r="L3" s="104" t="s">
        <v>440</v>
      </c>
      <c r="M3" s="110" t="s">
        <v>437</v>
      </c>
      <c r="N3" s="104" t="s">
        <v>434</v>
      </c>
      <c r="O3" s="104" t="s">
        <v>439</v>
      </c>
      <c r="P3" s="104" t="s">
        <v>345</v>
      </c>
      <c r="Q3" s="105" t="s">
        <v>435</v>
      </c>
    </row>
    <row r="4" spans="1:17" ht="12.7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11">
        <f aca="true" t="shared" si="0" ref="K4:K25">SUM(C4:J4)</f>
        <v>0</v>
      </c>
      <c r="L4" s="107"/>
      <c r="M4" s="111">
        <f aca="true" t="shared" si="1" ref="M4:M28">K4+L4</f>
        <v>0</v>
      </c>
      <c r="N4" s="107">
        <f aca="true" t="shared" si="2" ref="N4:N25">ROUNDDOWN(M4/3,0)</f>
        <v>0</v>
      </c>
      <c r="O4" s="108"/>
      <c r="P4" s="108"/>
      <c r="Q4" s="109"/>
    </row>
    <row r="5" spans="1:17" ht="12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11">
        <f t="shared" si="0"/>
        <v>0</v>
      </c>
      <c r="L5" s="107"/>
      <c r="M5" s="111">
        <f t="shared" si="1"/>
        <v>0</v>
      </c>
      <c r="N5" s="107">
        <f t="shared" si="2"/>
        <v>0</v>
      </c>
      <c r="O5" s="108"/>
      <c r="P5" s="108"/>
      <c r="Q5" s="106"/>
    </row>
    <row r="6" spans="1:17" ht="12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11">
        <f t="shared" si="0"/>
        <v>0</v>
      </c>
      <c r="L6" s="107"/>
      <c r="M6" s="111">
        <f t="shared" si="1"/>
        <v>0</v>
      </c>
      <c r="N6" s="107">
        <f t="shared" si="2"/>
        <v>0</v>
      </c>
      <c r="O6" s="108"/>
      <c r="P6" s="108"/>
      <c r="Q6" s="109"/>
    </row>
    <row r="7" spans="1:17" ht="12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11">
        <f t="shared" si="0"/>
        <v>0</v>
      </c>
      <c r="L7" s="107"/>
      <c r="M7" s="111">
        <f t="shared" si="1"/>
        <v>0</v>
      </c>
      <c r="N7" s="107">
        <f t="shared" si="2"/>
        <v>0</v>
      </c>
      <c r="O7" s="108"/>
      <c r="P7" s="108"/>
      <c r="Q7" s="109"/>
    </row>
    <row r="8" spans="1:17" ht="12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11">
        <f t="shared" si="0"/>
        <v>0</v>
      </c>
      <c r="L8" s="107"/>
      <c r="M8" s="111">
        <f t="shared" si="1"/>
        <v>0</v>
      </c>
      <c r="N8" s="107">
        <f t="shared" si="2"/>
        <v>0</v>
      </c>
      <c r="O8" s="108"/>
      <c r="P8" s="108"/>
      <c r="Q8" s="109"/>
    </row>
    <row r="9" spans="1:17" ht="12.7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11">
        <f t="shared" si="0"/>
        <v>0</v>
      </c>
      <c r="L9" s="107"/>
      <c r="M9" s="111">
        <f t="shared" si="1"/>
        <v>0</v>
      </c>
      <c r="N9" s="107">
        <f t="shared" si="2"/>
        <v>0</v>
      </c>
      <c r="O9" s="108"/>
      <c r="P9" s="108"/>
      <c r="Q9" s="109"/>
    </row>
    <row r="10" spans="1:17" ht="12.7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11">
        <f t="shared" si="0"/>
        <v>0</v>
      </c>
      <c r="L10" s="107"/>
      <c r="M10" s="111">
        <f t="shared" si="1"/>
        <v>0</v>
      </c>
      <c r="N10" s="107">
        <f t="shared" si="2"/>
        <v>0</v>
      </c>
      <c r="O10" s="108"/>
      <c r="P10" s="108"/>
      <c r="Q10" s="106"/>
    </row>
    <row r="11" spans="1:17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11">
        <f t="shared" si="0"/>
        <v>0</v>
      </c>
      <c r="L11" s="107"/>
      <c r="M11" s="111">
        <f t="shared" si="1"/>
        <v>0</v>
      </c>
      <c r="N11" s="107">
        <f t="shared" si="2"/>
        <v>0</v>
      </c>
      <c r="O11" s="108"/>
      <c r="P11" s="108"/>
      <c r="Q11" s="109"/>
    </row>
    <row r="12" spans="1:17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11">
        <f t="shared" si="0"/>
        <v>0</v>
      </c>
      <c r="L12" s="107"/>
      <c r="M12" s="111">
        <f t="shared" si="1"/>
        <v>0</v>
      </c>
      <c r="N12" s="107">
        <f t="shared" si="2"/>
        <v>0</v>
      </c>
      <c r="O12" s="108"/>
      <c r="P12" s="108"/>
      <c r="Q12" s="109"/>
    </row>
    <row r="13" spans="1:17" ht="12.7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11">
        <f t="shared" si="0"/>
        <v>0</v>
      </c>
      <c r="L13" s="107"/>
      <c r="M13" s="111">
        <f t="shared" si="1"/>
        <v>0</v>
      </c>
      <c r="N13" s="107">
        <f t="shared" si="2"/>
        <v>0</v>
      </c>
      <c r="O13" s="108"/>
      <c r="P13" s="108"/>
      <c r="Q13" s="109"/>
    </row>
    <row r="14" spans="1:17" ht="12.7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11">
        <f t="shared" si="0"/>
        <v>0</v>
      </c>
      <c r="L14" s="107"/>
      <c r="M14" s="111">
        <f t="shared" si="1"/>
        <v>0</v>
      </c>
      <c r="N14" s="107">
        <f t="shared" si="2"/>
        <v>0</v>
      </c>
      <c r="O14" s="108"/>
      <c r="P14" s="108"/>
      <c r="Q14" s="109"/>
    </row>
    <row r="15" spans="1:17" ht="12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11">
        <f t="shared" si="0"/>
        <v>0</v>
      </c>
      <c r="L15" s="107"/>
      <c r="M15" s="111">
        <f t="shared" si="1"/>
        <v>0</v>
      </c>
      <c r="N15" s="107">
        <f t="shared" si="2"/>
        <v>0</v>
      </c>
      <c r="O15" s="108"/>
      <c r="P15" s="108"/>
      <c r="Q15" s="109"/>
    </row>
    <row r="16" spans="1:17" ht="12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11">
        <f t="shared" si="0"/>
        <v>0</v>
      </c>
      <c r="L16" s="107"/>
      <c r="M16" s="111">
        <f t="shared" si="1"/>
        <v>0</v>
      </c>
      <c r="N16" s="107">
        <f t="shared" si="2"/>
        <v>0</v>
      </c>
      <c r="O16" s="108"/>
      <c r="P16" s="108"/>
      <c r="Q16" s="109"/>
    </row>
    <row r="17" spans="1:17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11">
        <f t="shared" si="0"/>
        <v>0</v>
      </c>
      <c r="L17" s="107"/>
      <c r="M17" s="111">
        <f t="shared" si="1"/>
        <v>0</v>
      </c>
      <c r="N17" s="107">
        <f t="shared" si="2"/>
        <v>0</v>
      </c>
      <c r="O17" s="108"/>
      <c r="P17" s="108"/>
      <c r="Q17" s="109"/>
    </row>
    <row r="18" spans="1:17" ht="12.7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11">
        <f t="shared" si="0"/>
        <v>0</v>
      </c>
      <c r="L18" s="107"/>
      <c r="M18" s="111">
        <f t="shared" si="1"/>
        <v>0</v>
      </c>
      <c r="N18" s="107">
        <f t="shared" si="2"/>
        <v>0</v>
      </c>
      <c r="O18" s="108"/>
      <c r="P18" s="108"/>
      <c r="Q18" s="109"/>
    </row>
    <row r="19" spans="1:17" ht="12.7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11">
        <f t="shared" si="0"/>
        <v>0</v>
      </c>
      <c r="L19" s="107"/>
      <c r="M19" s="111">
        <f t="shared" si="1"/>
        <v>0</v>
      </c>
      <c r="N19" s="107">
        <f t="shared" si="2"/>
        <v>0</v>
      </c>
      <c r="O19" s="108"/>
      <c r="P19" s="108"/>
      <c r="Q19" s="109"/>
    </row>
    <row r="20" spans="1:17" ht="12.7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11">
        <f t="shared" si="0"/>
        <v>0</v>
      </c>
      <c r="L20" s="107"/>
      <c r="M20" s="111">
        <f t="shared" si="1"/>
        <v>0</v>
      </c>
      <c r="N20" s="107">
        <f t="shared" si="2"/>
        <v>0</v>
      </c>
      <c r="O20" s="108"/>
      <c r="P20" s="108"/>
      <c r="Q20" s="109"/>
    </row>
    <row r="21" spans="1:17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11">
        <f t="shared" si="0"/>
        <v>0</v>
      </c>
      <c r="L21" s="107"/>
      <c r="M21" s="111">
        <f t="shared" si="1"/>
        <v>0</v>
      </c>
      <c r="N21" s="107">
        <f t="shared" si="2"/>
        <v>0</v>
      </c>
      <c r="O21" s="108"/>
      <c r="P21" s="108"/>
      <c r="Q21" s="106"/>
    </row>
    <row r="22" spans="1:17" ht="12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11">
        <f t="shared" si="0"/>
        <v>0</v>
      </c>
      <c r="L22" s="107"/>
      <c r="M22" s="111">
        <f t="shared" si="1"/>
        <v>0</v>
      </c>
      <c r="N22" s="107">
        <f t="shared" si="2"/>
        <v>0</v>
      </c>
      <c r="O22" s="108"/>
      <c r="P22" s="108"/>
      <c r="Q22" s="109"/>
    </row>
    <row r="23" spans="1:17" ht="12.7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11">
        <f t="shared" si="0"/>
        <v>0</v>
      </c>
      <c r="L23" s="107"/>
      <c r="M23" s="111">
        <f t="shared" si="1"/>
        <v>0</v>
      </c>
      <c r="N23" s="107">
        <f t="shared" si="2"/>
        <v>0</v>
      </c>
      <c r="O23" s="108"/>
      <c r="P23" s="108"/>
      <c r="Q23" s="109"/>
    </row>
    <row r="24" spans="1:17" ht="12.7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11">
        <f t="shared" si="0"/>
        <v>0</v>
      </c>
      <c r="L24" s="107"/>
      <c r="M24" s="111">
        <f t="shared" si="1"/>
        <v>0</v>
      </c>
      <c r="N24" s="107">
        <f t="shared" si="2"/>
        <v>0</v>
      </c>
      <c r="O24" s="108"/>
      <c r="P24" s="108"/>
      <c r="Q24" s="109"/>
    </row>
    <row r="25" spans="1:17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11">
        <f t="shared" si="0"/>
        <v>0</v>
      </c>
      <c r="L25" s="107"/>
      <c r="M25" s="111">
        <f t="shared" si="1"/>
        <v>0</v>
      </c>
      <c r="N25" s="107">
        <f t="shared" si="2"/>
        <v>0</v>
      </c>
      <c r="O25" s="108"/>
      <c r="P25" s="108"/>
      <c r="Q25" s="109"/>
    </row>
    <row r="26" spans="1:17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11">
        <f>SUM(C26:J26)</f>
        <v>0</v>
      </c>
      <c r="L26" s="107"/>
      <c r="M26" s="111">
        <f t="shared" si="1"/>
        <v>0</v>
      </c>
      <c r="N26" s="107">
        <f>ROUNDDOWN(M26/3,0)</f>
        <v>0</v>
      </c>
      <c r="O26" s="108"/>
      <c r="P26" s="108"/>
      <c r="Q26" s="109"/>
    </row>
    <row r="27" spans="1:17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11">
        <f>SUM(C27:J27)</f>
        <v>0</v>
      </c>
      <c r="L27" s="107"/>
      <c r="M27" s="111">
        <f t="shared" si="1"/>
        <v>0</v>
      </c>
      <c r="N27" s="107">
        <f>ROUNDDOWN(M27/3,0)</f>
        <v>0</v>
      </c>
      <c r="O27" s="108"/>
      <c r="P27" s="108"/>
      <c r="Q27" s="109"/>
    </row>
    <row r="28" spans="1:17" ht="12.7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11">
        <f>SUM(C28:J28)</f>
        <v>0</v>
      </c>
      <c r="L28" s="107"/>
      <c r="M28" s="111">
        <f t="shared" si="1"/>
        <v>0</v>
      </c>
      <c r="N28" s="107">
        <f>ROUNDDOWN(M28/3,0)</f>
        <v>0</v>
      </c>
      <c r="O28" s="108"/>
      <c r="Q28" s="109"/>
    </row>
  </sheetData>
  <autoFilter ref="A3:Q3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tabSelected="1"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30" sqref="D30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>
        <f>Caractéristiques!D1</f>
        <v>0</v>
      </c>
      <c r="H1" s="153" t="s">
        <v>400</v>
      </c>
      <c r="I1" s="153"/>
      <c r="J1" s="153"/>
    </row>
    <row r="2" spans="8:10" ht="12.75">
      <c r="H2" s="153"/>
      <c r="I2" s="153"/>
      <c r="J2" s="153"/>
    </row>
    <row r="3" spans="1:12" ht="24.75" customHeight="1">
      <c r="A3" s="59" t="s">
        <v>343</v>
      </c>
      <c r="B3" s="59" t="s">
        <v>348</v>
      </c>
      <c r="C3" s="59" t="s">
        <v>347</v>
      </c>
      <c r="D3" s="59" t="s">
        <v>346</v>
      </c>
      <c r="E3" s="59" t="s">
        <v>341</v>
      </c>
      <c r="F3" s="59" t="s">
        <v>345</v>
      </c>
      <c r="G3" s="59"/>
      <c r="H3" s="59" t="s">
        <v>382</v>
      </c>
      <c r="I3" s="59" t="s">
        <v>383</v>
      </c>
      <c r="J3" s="59" t="s">
        <v>384</v>
      </c>
      <c r="K3" s="14" t="s">
        <v>344</v>
      </c>
      <c r="L3" s="14" t="s">
        <v>254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35</v>
      </c>
      <c r="F4" s="44"/>
      <c r="H4" s="58" t="s">
        <v>352</v>
      </c>
      <c r="I4" s="58" t="s">
        <v>354</v>
      </c>
      <c r="J4" s="58"/>
      <c r="K4" s="1" t="s">
        <v>255</v>
      </c>
      <c r="L4" s="4">
        <f>Caractéristiques!$I$22+Caractéristiques!$I$12</f>
        <v>29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19</v>
      </c>
      <c r="F5" s="44"/>
      <c r="H5" s="58" t="s">
        <v>354</v>
      </c>
      <c r="I5" s="58" t="s">
        <v>356</v>
      </c>
      <c r="J5" s="58"/>
      <c r="K5" s="1" t="s">
        <v>263</v>
      </c>
      <c r="L5" s="4">
        <f>Caractéristiques!$I$12+Caractéristiques!$I$18</f>
        <v>26</v>
      </c>
    </row>
    <row r="6" spans="1:12" ht="12.75">
      <c r="A6" s="1">
        <v>2</v>
      </c>
      <c r="B6" t="s">
        <v>188</v>
      </c>
      <c r="C6" s="1">
        <v>156</v>
      </c>
      <c r="D6" t="s">
        <v>197</v>
      </c>
      <c r="E6" s="1">
        <v>6</v>
      </c>
      <c r="F6" s="44"/>
      <c r="H6" s="58" t="s">
        <v>353</v>
      </c>
      <c r="I6" s="58" t="s">
        <v>354</v>
      </c>
      <c r="J6" s="58"/>
      <c r="K6" s="1" t="s">
        <v>297</v>
      </c>
      <c r="L6" s="4">
        <f>Caractéristiques!$I$12+Caractéristiques!$I$24</f>
        <v>37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6</v>
      </c>
      <c r="F7" s="44"/>
      <c r="H7" s="58" t="s">
        <v>352</v>
      </c>
      <c r="I7" s="58" t="s">
        <v>351</v>
      </c>
      <c r="J7" s="58"/>
      <c r="K7" s="1" t="s">
        <v>256</v>
      </c>
      <c r="L7" s="4">
        <f>Caractéristiques!$I$12+Caractéristiques!$E$20</f>
        <v>38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13</v>
      </c>
      <c r="F8" s="44"/>
      <c r="H8" s="58" t="s">
        <v>354</v>
      </c>
      <c r="I8" s="58" t="s">
        <v>356</v>
      </c>
      <c r="J8" s="58"/>
      <c r="K8" s="1" t="s">
        <v>263</v>
      </c>
      <c r="L8" s="4">
        <f>Caractéristiques!$I$12+Caractéristiques!$I$16</f>
        <v>33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1">
        <v>6</v>
      </c>
      <c r="F9" s="44"/>
      <c r="H9" s="58" t="s">
        <v>386</v>
      </c>
      <c r="I9" s="58" t="s">
        <v>387</v>
      </c>
      <c r="J9" s="58"/>
      <c r="K9" s="1" t="s">
        <v>257</v>
      </c>
      <c r="L9" s="4">
        <f>Caractéristiques!$I$12+Caractéristiques!$I$24</f>
        <v>37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1">
        <v>7</v>
      </c>
      <c r="F10" s="44"/>
      <c r="H10" s="58" t="s">
        <v>350</v>
      </c>
      <c r="I10" s="58" t="s">
        <v>386</v>
      </c>
      <c r="J10" s="58"/>
      <c r="K10" s="1" t="s">
        <v>260</v>
      </c>
      <c r="L10" s="4">
        <f>Caractéristiques!$I$14+Caractéristiques!$I$12</f>
        <v>37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1">
        <v>0</v>
      </c>
      <c r="F11" s="44"/>
      <c r="H11" s="58" t="s">
        <v>386</v>
      </c>
      <c r="I11" s="58" t="s">
        <v>354</v>
      </c>
      <c r="J11" s="58"/>
      <c r="K11" s="1" t="s">
        <v>313</v>
      </c>
      <c r="L11" s="4">
        <f>Caractéristiques!$I$14+Caractéristiques!$I$12</f>
        <v>37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1">
        <v>0</v>
      </c>
      <c r="F12" s="44"/>
      <c r="H12" s="58" t="s">
        <v>354</v>
      </c>
      <c r="I12" s="58" t="s">
        <v>350</v>
      </c>
      <c r="J12" s="58"/>
      <c r="K12" s="1" t="s">
        <v>266</v>
      </c>
      <c r="L12" s="4">
        <f>Caractéristiques!$I$14+Caractéristiques!$I$12</f>
        <v>37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1">
        <v>0</v>
      </c>
      <c r="F13" s="44"/>
      <c r="H13" s="58" t="s">
        <v>352</v>
      </c>
      <c r="I13" s="58" t="s">
        <v>350</v>
      </c>
      <c r="J13" s="58"/>
      <c r="K13" s="1" t="s">
        <v>332</v>
      </c>
      <c r="L13" s="4">
        <f>Caractéristiques!$E$12+Caractéristiques!$E$20</f>
        <v>37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1">
        <v>17</v>
      </c>
      <c r="F14" s="44"/>
      <c r="H14" s="58" t="s">
        <v>354</v>
      </c>
      <c r="I14" s="58" t="s">
        <v>350</v>
      </c>
      <c r="J14" s="58"/>
      <c r="K14" s="1" t="s">
        <v>266</v>
      </c>
      <c r="L14" s="4">
        <f>Caractéristiques!$E$12+Caractéristiques!$E$20</f>
        <v>37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1">
        <v>5</v>
      </c>
      <c r="F15" s="44"/>
      <c r="H15" s="58" t="s">
        <v>354</v>
      </c>
      <c r="I15" s="58" t="s">
        <v>350</v>
      </c>
      <c r="J15" s="58"/>
      <c r="K15" s="1" t="s">
        <v>266</v>
      </c>
      <c r="L15" s="4">
        <f>Caractéristiques!$E$12+Caractéristiques!$E$20</f>
        <v>37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1">
        <v>24</v>
      </c>
      <c r="F16" s="44"/>
      <c r="H16" s="58" t="s">
        <v>354</v>
      </c>
      <c r="I16" s="58" t="s">
        <v>350</v>
      </c>
      <c r="J16" s="58"/>
      <c r="K16" s="1" t="s">
        <v>266</v>
      </c>
      <c r="L16" s="4">
        <f>Caractéristiques!$E$18+Caractéristiques!$I$24</f>
        <v>32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1">
        <v>13</v>
      </c>
      <c r="F17" s="44"/>
      <c r="H17" s="58" t="s">
        <v>354</v>
      </c>
      <c r="I17" s="58" t="s">
        <v>350</v>
      </c>
      <c r="J17" s="58"/>
      <c r="K17" s="1" t="s">
        <v>266</v>
      </c>
      <c r="L17" s="4">
        <f>Caractéristiques!$E$12+Caractéristiques!$E$20</f>
        <v>37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1">
        <v>0</v>
      </c>
      <c r="F18" s="44"/>
      <c r="H18" s="58" t="s">
        <v>386</v>
      </c>
      <c r="I18" s="58" t="s">
        <v>362</v>
      </c>
      <c r="J18" s="58"/>
      <c r="K18" s="1" t="s">
        <v>337</v>
      </c>
      <c r="L18" s="4">
        <f>Caractéristiques!$E$12+Caractéristiques!$E$18</f>
        <v>32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1">
        <v>23</v>
      </c>
      <c r="F19" s="44"/>
      <c r="H19" s="58" t="s">
        <v>352</v>
      </c>
      <c r="I19" s="58" t="s">
        <v>354</v>
      </c>
      <c r="J19" s="58"/>
      <c r="K19" s="1" t="s">
        <v>255</v>
      </c>
      <c r="L19" s="4">
        <f>Caractéristiques!$E$14+Caractéristiques!$E$12</f>
        <v>32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1">
        <v>29</v>
      </c>
      <c r="F20" s="44"/>
      <c r="H20" s="58" t="s">
        <v>354</v>
      </c>
      <c r="I20" s="58" t="s">
        <v>350</v>
      </c>
      <c r="J20" s="58"/>
      <c r="K20" s="1" t="s">
        <v>266</v>
      </c>
      <c r="L20" s="4">
        <f>Caractéristiques!$I$12+Caractéristiques!$I$14</f>
        <v>37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9</v>
      </c>
      <c r="F21" s="44"/>
      <c r="H21" s="58" t="s">
        <v>387</v>
      </c>
      <c r="I21" s="58" t="s">
        <v>388</v>
      </c>
      <c r="J21" s="58"/>
      <c r="K21" s="1" t="s">
        <v>258</v>
      </c>
      <c r="L21" s="4">
        <f>Caractéristiques!$E$20+Caractéristiques!$E$12</f>
        <v>37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4</v>
      </c>
      <c r="F22" s="44"/>
      <c r="H22" s="58" t="s">
        <v>387</v>
      </c>
      <c r="I22" s="58" t="s">
        <v>388</v>
      </c>
      <c r="J22" s="58"/>
      <c r="K22" s="1" t="s">
        <v>258</v>
      </c>
      <c r="L22" s="4">
        <f>Caractéristiques!$E$12+Caractéristiques!$E$20</f>
        <v>37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1">
        <v>11</v>
      </c>
      <c r="F23" s="44"/>
      <c r="H23" s="58" t="s">
        <v>352</v>
      </c>
      <c r="I23" s="58" t="s">
        <v>350</v>
      </c>
      <c r="J23" s="58"/>
      <c r="K23" s="1" t="s">
        <v>332</v>
      </c>
      <c r="L23" s="4">
        <f>Caractéristiques!$E$20+Caractéristiques!$E$12</f>
        <v>37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1">
        <v>14</v>
      </c>
      <c r="F24" s="44"/>
      <c r="H24" s="58" t="s">
        <v>386</v>
      </c>
      <c r="I24" s="58" t="s">
        <v>354</v>
      </c>
      <c r="J24" s="58"/>
      <c r="K24" s="1" t="s">
        <v>313</v>
      </c>
      <c r="L24" s="4">
        <f>Caractéristiques!$E$20+Caractéristiques!$E$12</f>
        <v>37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1">
        <v>12</v>
      </c>
      <c r="F25" s="44"/>
      <c r="H25" s="58" t="s">
        <v>353</v>
      </c>
      <c r="I25" s="58" t="s">
        <v>354</v>
      </c>
      <c r="J25" s="58"/>
      <c r="K25" s="1" t="s">
        <v>297</v>
      </c>
      <c r="L25" s="4">
        <f>Caractéristiques!$E$20+Caractéristiques!$I$14</f>
        <v>37</v>
      </c>
    </row>
    <row r="26" spans="1:12" ht="12.75">
      <c r="A26" s="1">
        <v>3</v>
      </c>
      <c r="B26" t="s">
        <v>188</v>
      </c>
      <c r="C26" s="1">
        <v>169</v>
      </c>
      <c r="D26" t="s">
        <v>200</v>
      </c>
      <c r="E26" s="1">
        <v>18</v>
      </c>
      <c r="F26" s="44"/>
      <c r="H26" s="58" t="s">
        <v>386</v>
      </c>
      <c r="I26" s="58" t="s">
        <v>353</v>
      </c>
      <c r="J26" s="58"/>
      <c r="K26" s="1" t="s">
        <v>333</v>
      </c>
      <c r="L26" s="4">
        <f>Caractéristiques!$E$12+Caractéristiques!$E$12</f>
        <v>36</v>
      </c>
    </row>
    <row r="27" spans="1:12" ht="12.75">
      <c r="A27" s="1">
        <v>3</v>
      </c>
      <c r="B27" t="s">
        <v>188</v>
      </c>
      <c r="C27" s="1">
        <v>178</v>
      </c>
      <c r="D27" t="s">
        <v>207</v>
      </c>
      <c r="E27" s="1">
        <v>0</v>
      </c>
      <c r="F27" s="44"/>
      <c r="H27" s="58" t="s">
        <v>386</v>
      </c>
      <c r="I27" s="58" t="s">
        <v>353</v>
      </c>
      <c r="J27" s="58"/>
      <c r="K27" s="1" t="s">
        <v>333</v>
      </c>
      <c r="L27" s="4">
        <f>Caractéristiques!$E$20+Caractéristiques!$E$12</f>
        <v>37</v>
      </c>
    </row>
    <row r="28" spans="1:12" ht="12.75">
      <c r="A28" s="1">
        <v>4</v>
      </c>
      <c r="B28" t="s">
        <v>188</v>
      </c>
      <c r="C28" s="1">
        <v>189</v>
      </c>
      <c r="D28" t="s">
        <v>210</v>
      </c>
      <c r="E28" s="1">
        <v>0</v>
      </c>
      <c r="F28" s="44"/>
      <c r="H28" s="58" t="s">
        <v>386</v>
      </c>
      <c r="I28" s="58" t="s">
        <v>353</v>
      </c>
      <c r="J28" s="58"/>
      <c r="K28" s="1" t="s">
        <v>333</v>
      </c>
      <c r="L28" s="4">
        <f>Caractéristiques!$E$20+Caractéristiques!$E$12</f>
        <v>37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26</v>
      </c>
      <c r="F29" s="44"/>
      <c r="H29" s="58" t="s">
        <v>385</v>
      </c>
      <c r="I29" s="58" t="s">
        <v>361</v>
      </c>
      <c r="J29" s="58"/>
      <c r="K29" s="1" t="s">
        <v>259</v>
      </c>
      <c r="L29" s="4">
        <f>Caractéristiques!$E$20+Caractéristiques!$E$12</f>
        <v>37</v>
      </c>
    </row>
    <row r="30" spans="1:12" ht="12.75">
      <c r="A30" s="1">
        <v>3</v>
      </c>
      <c r="B30" t="s">
        <v>188</v>
      </c>
      <c r="C30" s="1">
        <v>175</v>
      </c>
      <c r="D30" t="s">
        <v>204</v>
      </c>
      <c r="E30" s="1">
        <v>0</v>
      </c>
      <c r="F30" s="44"/>
      <c r="H30" s="58" t="s">
        <v>386</v>
      </c>
      <c r="I30" s="58" t="s">
        <v>353</v>
      </c>
      <c r="J30" s="58"/>
      <c r="K30" s="1" t="s">
        <v>333</v>
      </c>
      <c r="L30" s="4">
        <f>Caractéristiques!$E$12+Caractéristiques!$E$12</f>
        <v>36</v>
      </c>
    </row>
    <row r="31" spans="1:12" ht="12.75">
      <c r="A31" s="1">
        <v>2</v>
      </c>
      <c r="B31" t="s">
        <v>188</v>
      </c>
      <c r="C31" s="1">
        <v>148</v>
      </c>
      <c r="D31" t="s">
        <v>195</v>
      </c>
      <c r="E31" s="1">
        <v>0</v>
      </c>
      <c r="F31" s="44"/>
      <c r="H31" s="58" t="s">
        <v>386</v>
      </c>
      <c r="I31" s="58" t="s">
        <v>354</v>
      </c>
      <c r="J31" s="58"/>
      <c r="K31" s="1" t="s">
        <v>313</v>
      </c>
      <c r="L31" s="4">
        <f>Caractéristiques!$I$12+Caractéristiques!$E$20</f>
        <v>38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13</v>
      </c>
      <c r="F32" s="44"/>
      <c r="H32" s="58" t="s">
        <v>350</v>
      </c>
      <c r="I32" s="58" t="s">
        <v>385</v>
      </c>
      <c r="J32" s="58"/>
      <c r="K32" s="1" t="s">
        <v>296</v>
      </c>
      <c r="L32" s="4">
        <f>Caractéristiques!$E$18+Caractéristiques!$E$20</f>
        <v>33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1">
        <v>26</v>
      </c>
      <c r="F33" s="44"/>
      <c r="H33" s="58" t="s">
        <v>386</v>
      </c>
      <c r="I33" s="58" t="s">
        <v>356</v>
      </c>
      <c r="J33" s="58"/>
      <c r="K33" s="1" t="s">
        <v>271</v>
      </c>
      <c r="L33" s="4">
        <f>Caractéristiques!$E$20+Caractéristiques!$E$12</f>
        <v>37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1">
        <v>27</v>
      </c>
      <c r="F34" s="44"/>
      <c r="H34" s="58" t="s">
        <v>350</v>
      </c>
      <c r="I34" s="58" t="s">
        <v>386</v>
      </c>
      <c r="J34" s="58"/>
      <c r="K34" s="1" t="s">
        <v>260</v>
      </c>
      <c r="L34" s="4">
        <f>Caractéristiques!$E$20+Caractéristiques!$E$12</f>
        <v>37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1">
        <v>5</v>
      </c>
      <c r="F35" s="44"/>
      <c r="H35" s="58" t="s">
        <v>354</v>
      </c>
      <c r="I35" s="58" t="s">
        <v>387</v>
      </c>
      <c r="J35" s="58"/>
      <c r="K35" s="1" t="s">
        <v>261</v>
      </c>
      <c r="L35" s="4">
        <f>Caractéristiques!$E$20+Caractéristiques!$E$12</f>
        <v>37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1">
        <v>7</v>
      </c>
      <c r="F36" s="44"/>
      <c r="H36" s="58" t="s">
        <v>354</v>
      </c>
      <c r="I36" s="58" t="s">
        <v>387</v>
      </c>
      <c r="J36" s="58"/>
      <c r="K36" s="1" t="s">
        <v>261</v>
      </c>
      <c r="L36" s="4">
        <f>Caractéristiques!$E$20+Caractéristiques!$E$12</f>
        <v>37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8</v>
      </c>
      <c r="F37" s="44"/>
      <c r="H37" s="58" t="s">
        <v>361</v>
      </c>
      <c r="I37" s="58" t="s">
        <v>386</v>
      </c>
      <c r="J37" s="58"/>
      <c r="K37" s="1" t="s">
        <v>324</v>
      </c>
      <c r="L37" s="4">
        <f>Caractéristiques!$E$20+Caractéristiques!$E$12</f>
        <v>37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19</v>
      </c>
      <c r="F38" s="44"/>
      <c r="H38" s="58" t="s">
        <v>385</v>
      </c>
      <c r="I38" s="58" t="s">
        <v>362</v>
      </c>
      <c r="J38" s="58"/>
      <c r="K38" s="1" t="s">
        <v>262</v>
      </c>
      <c r="L38" s="4">
        <f>Caractéristiques!$E$20+Caractéristiques!$E$12</f>
        <v>37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12</v>
      </c>
      <c r="F39" s="44"/>
      <c r="H39" s="58" t="s">
        <v>354</v>
      </c>
      <c r="I39" s="58" t="s">
        <v>356</v>
      </c>
      <c r="J39" s="58"/>
      <c r="K39" s="1" t="s">
        <v>263</v>
      </c>
      <c r="L39" s="4">
        <f>(10-Caractéristiques!$I$12)+(10-Caractéristiques!$I$14)</f>
        <v>-17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1">
        <v>8</v>
      </c>
      <c r="F40" s="44"/>
      <c r="H40" s="58" t="s">
        <v>361</v>
      </c>
      <c r="I40" s="58" t="s">
        <v>385</v>
      </c>
      <c r="J40" s="58"/>
      <c r="K40" s="1" t="s">
        <v>268</v>
      </c>
      <c r="L40" s="4">
        <f>Caractéristiques!$E$12+Caractéristiques!$I$12</f>
        <v>37</v>
      </c>
    </row>
    <row r="41" spans="1:12" ht="12.75">
      <c r="A41" s="1">
        <v>1</v>
      </c>
      <c r="B41" t="s">
        <v>103</v>
      </c>
      <c r="C41" s="1">
        <v>123</v>
      </c>
      <c r="D41" t="s">
        <v>401</v>
      </c>
      <c r="E41" s="1">
        <v>16</v>
      </c>
      <c r="F41" s="44"/>
      <c r="H41" s="58" t="s">
        <v>350</v>
      </c>
      <c r="I41" s="58" t="s">
        <v>385</v>
      </c>
      <c r="J41" s="58"/>
      <c r="K41" s="1" t="s">
        <v>296</v>
      </c>
      <c r="L41" s="4">
        <f>Caractéristiques!$E$20+Caractéristiques!$I$18</f>
        <v>26</v>
      </c>
    </row>
    <row r="42" spans="1:12" ht="12.75">
      <c r="A42" s="3">
        <v>5</v>
      </c>
      <c r="B42" s="2" t="s">
        <v>188</v>
      </c>
      <c r="C42" s="3">
        <v>200</v>
      </c>
      <c r="D42" s="2" t="s">
        <v>231</v>
      </c>
      <c r="E42" s="3">
        <v>11</v>
      </c>
      <c r="F42" s="44"/>
      <c r="H42" s="58" t="s">
        <v>361</v>
      </c>
      <c r="I42" s="58" t="s">
        <v>385</v>
      </c>
      <c r="J42" s="58"/>
      <c r="K42" s="3" t="s">
        <v>268</v>
      </c>
      <c r="L42" s="4">
        <f>Caractéristiques!$I$12+Caractéristiques!$I$14</f>
        <v>37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1">
        <v>17</v>
      </c>
      <c r="F43" s="44"/>
      <c r="H43" s="58" t="s">
        <v>361</v>
      </c>
      <c r="I43" s="58" t="s">
        <v>393</v>
      </c>
      <c r="J43" s="58"/>
      <c r="K43" s="1" t="s">
        <v>265</v>
      </c>
      <c r="L43" s="4">
        <f>Caractéristiques!$I$12+Caractéristiques!$I$14</f>
        <v>37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17</v>
      </c>
      <c r="F44" s="44"/>
      <c r="H44" s="58" t="s">
        <v>354</v>
      </c>
      <c r="I44" s="58" t="s">
        <v>350</v>
      </c>
      <c r="J44" s="58"/>
      <c r="K44" s="1" t="s">
        <v>266</v>
      </c>
      <c r="L44" s="4">
        <f>Caractéristiques!$I$12+Caractéristiques!$I$16</f>
        <v>33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1">
        <v>23</v>
      </c>
      <c r="F45" s="44"/>
      <c r="H45" s="58" t="s">
        <v>386</v>
      </c>
      <c r="I45" s="58" t="s">
        <v>388</v>
      </c>
      <c r="J45" s="58"/>
      <c r="K45" s="1" t="s">
        <v>314</v>
      </c>
      <c r="L45" s="4">
        <f>2*Caractéristiques!$I$12</f>
        <v>38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6</v>
      </c>
      <c r="F46" s="44"/>
      <c r="H46" s="58" t="s">
        <v>354</v>
      </c>
      <c r="I46" s="58" t="s">
        <v>350</v>
      </c>
      <c r="J46" s="58"/>
      <c r="K46" s="1" t="s">
        <v>266</v>
      </c>
      <c r="L46" s="4">
        <f>Caractéristiques!$I$18+Caractéristiques!$I$12</f>
        <v>26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41</v>
      </c>
      <c r="F47" s="44"/>
      <c r="H47" s="58" t="s">
        <v>386</v>
      </c>
      <c r="I47" s="58" t="s">
        <v>385</v>
      </c>
      <c r="J47" s="58"/>
      <c r="K47" s="1" t="s">
        <v>267</v>
      </c>
      <c r="L47" s="4">
        <f>Caractéristiques!$I$24+Caractéristiques!$E$31</f>
        <v>35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1">
        <v>29</v>
      </c>
      <c r="F48" s="44"/>
      <c r="H48" s="58" t="s">
        <v>352</v>
      </c>
      <c r="I48" s="58" t="s">
        <v>354</v>
      </c>
      <c r="J48" s="58"/>
      <c r="K48" s="1" t="s">
        <v>255</v>
      </c>
      <c r="L48" s="4">
        <f>Caractéristiques!$I$16+Caractéristiques!$I$24</f>
        <v>32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1">
        <v>16</v>
      </c>
      <c r="F49" s="44"/>
      <c r="H49" s="58" t="s">
        <v>352</v>
      </c>
      <c r="I49" s="58" t="s">
        <v>354</v>
      </c>
      <c r="J49" s="58"/>
      <c r="K49" s="1" t="s">
        <v>255</v>
      </c>
      <c r="L49" s="4">
        <f>Caractéristiques!$I$18+Caractéristiques!$I$16</f>
        <v>21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1">
        <v>7</v>
      </c>
      <c r="F50" s="44"/>
      <c r="H50" s="58" t="s">
        <v>352</v>
      </c>
      <c r="I50" s="58" t="s">
        <v>354</v>
      </c>
      <c r="J50" s="58"/>
      <c r="K50" s="1" t="s">
        <v>255</v>
      </c>
      <c r="L50" s="4">
        <f>Caractéristiques!$I$18+Caractéristiques!$I$24</f>
        <v>25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35</v>
      </c>
      <c r="F51" s="44"/>
      <c r="H51" s="58" t="s">
        <v>387</v>
      </c>
      <c r="I51" s="58" t="s">
        <v>385</v>
      </c>
      <c r="J51" s="58"/>
      <c r="K51" s="1" t="s">
        <v>264</v>
      </c>
      <c r="L51" s="4">
        <f>Caractéristiques!$E$12+Caractéristiques!$I$12</f>
        <v>37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7</v>
      </c>
      <c r="F52" s="44"/>
      <c r="H52" s="58" t="s">
        <v>393</v>
      </c>
      <c r="I52" s="58" t="s">
        <v>385</v>
      </c>
      <c r="J52" s="58"/>
      <c r="K52" s="1" t="s">
        <v>269</v>
      </c>
      <c r="L52" s="4">
        <f>Caractéristiques!$E$12+Caractéristiques!$I$12</f>
        <v>37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19</v>
      </c>
      <c r="F53" s="44"/>
      <c r="H53" s="58" t="s">
        <v>361</v>
      </c>
      <c r="I53" s="58" t="s">
        <v>385</v>
      </c>
      <c r="J53" s="58"/>
      <c r="K53" s="1" t="s">
        <v>268</v>
      </c>
      <c r="L53" s="4">
        <f>Caractéristiques!$I$12+Caractéristiques!$E$20</f>
        <v>38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8</v>
      </c>
      <c r="F54" s="44"/>
      <c r="H54" s="58" t="s">
        <v>386</v>
      </c>
      <c r="I54" s="58" t="s">
        <v>387</v>
      </c>
      <c r="J54" s="58"/>
      <c r="K54" s="1" t="s">
        <v>257</v>
      </c>
      <c r="L54" s="4">
        <f>Caractéristiques!$E$12+Caractéristiques!$I$22</f>
        <v>28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1">
        <v>17</v>
      </c>
      <c r="F55" s="44"/>
      <c r="H55" s="58" t="s">
        <v>386</v>
      </c>
      <c r="I55" s="58" t="s">
        <v>362</v>
      </c>
      <c r="J55" s="58"/>
      <c r="K55" s="1" t="s">
        <v>270</v>
      </c>
      <c r="L55" s="4">
        <f>Caractéristiques!$E$24+Caractéristiques!$I$12</f>
        <v>36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9</v>
      </c>
      <c r="F56" s="44"/>
      <c r="H56" s="58" t="s">
        <v>386</v>
      </c>
      <c r="I56" s="58" t="s">
        <v>356</v>
      </c>
      <c r="J56" s="58"/>
      <c r="K56" s="1" t="s">
        <v>271</v>
      </c>
      <c r="L56" s="4">
        <f>Caractéristiques!$E$12+Caractéristiques!$I$12</f>
        <v>37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31</v>
      </c>
      <c r="F57" s="44"/>
      <c r="H57" s="58" t="s">
        <v>361</v>
      </c>
      <c r="I57" s="58" t="s">
        <v>354</v>
      </c>
      <c r="J57" s="58"/>
      <c r="K57" s="1" t="s">
        <v>272</v>
      </c>
      <c r="L57" s="4">
        <f>Caractéristiques!$I$12+Caractéristiques!$I$16</f>
        <v>33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17</v>
      </c>
      <c r="F58" s="44"/>
      <c r="H58" s="58" t="s">
        <v>386</v>
      </c>
      <c r="I58" s="58" t="s">
        <v>388</v>
      </c>
      <c r="J58" s="58"/>
      <c r="K58" s="1" t="s">
        <v>314</v>
      </c>
      <c r="L58" s="4">
        <f>Caractéristiques!$I$12+Caractéristiques!$I$24</f>
        <v>37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15</v>
      </c>
      <c r="F59" s="44"/>
      <c r="H59" s="58" t="s">
        <v>385</v>
      </c>
      <c r="I59" s="58" t="s">
        <v>356</v>
      </c>
      <c r="J59" s="58"/>
      <c r="K59" s="1" t="s">
        <v>325</v>
      </c>
      <c r="L59" s="4">
        <f>Caractéristiques!$I$12+Caractéristiques!$E$24</f>
        <v>36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31</v>
      </c>
      <c r="F60" s="44"/>
      <c r="H60" s="58" t="s">
        <v>386</v>
      </c>
      <c r="I60" s="58" t="s">
        <v>385</v>
      </c>
      <c r="J60" s="58"/>
      <c r="K60" s="1" t="s">
        <v>267</v>
      </c>
      <c r="L60" s="4">
        <f>Caractéristiques!$I$12+Caractéristiques!$I$24</f>
        <v>37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1">
        <v>0</v>
      </c>
      <c r="F61" s="44"/>
      <c r="H61" s="58" t="s">
        <v>354</v>
      </c>
      <c r="I61" s="58" t="s">
        <v>361</v>
      </c>
      <c r="J61" s="58"/>
      <c r="K61" s="1" t="s">
        <v>326</v>
      </c>
      <c r="L61" s="4">
        <f>Caractéristiques!$I$16+Caractéristiques!$I$22</f>
        <v>24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1">
        <v>5</v>
      </c>
      <c r="F62" s="44"/>
      <c r="H62" s="58" t="s">
        <v>354</v>
      </c>
      <c r="I62" s="58" t="s">
        <v>387</v>
      </c>
      <c r="J62" s="58"/>
      <c r="K62" s="1" t="s">
        <v>261</v>
      </c>
      <c r="L62" s="4">
        <f>Caractéristiques!$E$20+Caractéristiques!$I$14</f>
        <v>37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25</v>
      </c>
      <c r="F63" s="44"/>
      <c r="H63" s="58" t="s">
        <v>354</v>
      </c>
      <c r="I63" s="58" t="s">
        <v>362</v>
      </c>
      <c r="J63" s="58"/>
      <c r="K63" s="1" t="s">
        <v>293</v>
      </c>
      <c r="L63" s="4">
        <f>Caractéristiques!$I$12+Caractéristiques!$I$24</f>
        <v>37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7</v>
      </c>
      <c r="F64" s="44"/>
      <c r="H64" s="58" t="s">
        <v>386</v>
      </c>
      <c r="I64" s="58" t="s">
        <v>350</v>
      </c>
      <c r="J64" s="58"/>
      <c r="K64" s="1" t="s">
        <v>273</v>
      </c>
      <c r="L64" s="4">
        <f>Caractéristiques!$E$12+Caractéristiques!$E$18</f>
        <v>32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1">
        <v>15</v>
      </c>
      <c r="F65" s="44"/>
      <c r="H65" s="58" t="s">
        <v>387</v>
      </c>
      <c r="I65" s="58" t="s">
        <v>354</v>
      </c>
      <c r="J65" s="58"/>
      <c r="K65" s="1" t="s">
        <v>274</v>
      </c>
      <c r="L65" s="4">
        <f>Caractéristiques!$E$24+Caractéristiques!$I$12</f>
        <v>36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23</v>
      </c>
      <c r="F66" s="44"/>
      <c r="H66" s="58" t="s">
        <v>350</v>
      </c>
      <c r="I66" s="58" t="s">
        <v>389</v>
      </c>
      <c r="J66" s="58"/>
      <c r="K66" s="1" t="s">
        <v>279</v>
      </c>
      <c r="L66" s="4">
        <f>Caractéristiques!$I$18+Caractéristiques!$I$24</f>
        <v>25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20</v>
      </c>
      <c r="F67" s="44"/>
      <c r="H67" s="58" t="s">
        <v>350</v>
      </c>
      <c r="I67" s="58" t="s">
        <v>392</v>
      </c>
      <c r="J67" s="58"/>
      <c r="K67" s="1" t="s">
        <v>278</v>
      </c>
      <c r="L67" s="4">
        <f>Caractéristiques!$I$16+Caractéristiques!$I$22</f>
        <v>24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32</v>
      </c>
      <c r="F68" s="44"/>
      <c r="H68" s="58" t="s">
        <v>350</v>
      </c>
      <c r="I68" s="58" t="s">
        <v>390</v>
      </c>
      <c r="J68" s="58"/>
      <c r="K68" s="1" t="s">
        <v>276</v>
      </c>
      <c r="L68" s="4">
        <f>Caractéristiques!$I$12+Caractéristiques!$I$24</f>
        <v>37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20</v>
      </c>
      <c r="F69" s="44"/>
      <c r="H69" s="58" t="s">
        <v>350</v>
      </c>
      <c r="I69" s="58" t="s">
        <v>391</v>
      </c>
      <c r="J69" s="58"/>
      <c r="K69" s="1" t="s">
        <v>277</v>
      </c>
      <c r="L69" s="4">
        <f>Caractéristiques!$E$12+Caractéristiques!$E$20</f>
        <v>37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1">
        <v>8</v>
      </c>
      <c r="F70" s="44"/>
      <c r="H70" s="58" t="s">
        <v>356</v>
      </c>
      <c r="I70" s="58" t="s">
        <v>355</v>
      </c>
      <c r="J70" s="58"/>
      <c r="K70" s="1" t="s">
        <v>275</v>
      </c>
      <c r="L70" s="4">
        <f>Caractéristiques!$E$20+Caractéristiques!$E$24</f>
        <v>36</v>
      </c>
    </row>
    <row r="71" spans="1:12" ht="12.75">
      <c r="A71" s="1">
        <v>2</v>
      </c>
      <c r="B71" t="s">
        <v>188</v>
      </c>
      <c r="C71" s="1">
        <v>157</v>
      </c>
      <c r="D71" t="s">
        <v>198</v>
      </c>
      <c r="E71" s="1">
        <v>12</v>
      </c>
      <c r="F71" s="44"/>
      <c r="H71" s="58" t="s">
        <v>353</v>
      </c>
      <c r="I71" s="58" t="s">
        <v>354</v>
      </c>
      <c r="J71" s="58"/>
      <c r="K71" s="1" t="s">
        <v>297</v>
      </c>
      <c r="L71" s="4">
        <f>Caractéristiques!$I$16+Caractéristiques!$E$20</f>
        <v>33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1">
        <v>24</v>
      </c>
      <c r="F72" s="44"/>
      <c r="H72" s="58" t="s">
        <v>354</v>
      </c>
      <c r="I72" s="58" t="s">
        <v>353</v>
      </c>
      <c r="J72" s="58"/>
      <c r="K72" s="1" t="s">
        <v>281</v>
      </c>
      <c r="L72" s="4">
        <f>Caractéristiques!$E$12+Caractéristiques!$E$29</f>
        <v>44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1">
        <v>34</v>
      </c>
      <c r="F73" s="44"/>
      <c r="H73" s="58" t="s">
        <v>354</v>
      </c>
      <c r="I73" s="58" t="s">
        <v>353</v>
      </c>
      <c r="J73" s="58"/>
      <c r="K73" s="1" t="s">
        <v>281</v>
      </c>
      <c r="L73" s="4">
        <f>Caractéristiques!$E$12+Caractéristiques!$I$29</f>
        <v>32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1">
        <v>10</v>
      </c>
      <c r="F74" s="44"/>
      <c r="H74" s="58" t="s">
        <v>361</v>
      </c>
      <c r="I74" s="58" t="s">
        <v>385</v>
      </c>
      <c r="J74" s="58"/>
      <c r="K74" s="1" t="s">
        <v>268</v>
      </c>
      <c r="L74" s="4">
        <f>Caractéristiques!$E$12+Caractéristiques!$I$31</f>
        <v>32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1">
        <v>23</v>
      </c>
      <c r="F75" s="44"/>
      <c r="H75" s="58" t="s">
        <v>388</v>
      </c>
      <c r="I75" s="58" t="s">
        <v>386</v>
      </c>
      <c r="J75" s="58"/>
      <c r="K75" s="1" t="s">
        <v>280</v>
      </c>
      <c r="L75" s="4">
        <f>Caractéristiques!$E$12+Caractéristiques!$E$31</f>
        <v>35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1">
        <v>26</v>
      </c>
      <c r="F76" s="44"/>
      <c r="H76" s="58" t="s">
        <v>385</v>
      </c>
      <c r="I76" s="58" t="s">
        <v>393</v>
      </c>
      <c r="J76" s="58"/>
      <c r="K76" s="1" t="s">
        <v>282</v>
      </c>
      <c r="L76" s="4">
        <f>Caractéristiques!$E$18+Caractéristiques!$E$24</f>
        <v>31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33</v>
      </c>
      <c r="F77" s="44"/>
      <c r="H77" s="58" t="s">
        <v>353</v>
      </c>
      <c r="I77" s="58" t="s">
        <v>356</v>
      </c>
      <c r="J77" s="58"/>
      <c r="K77" s="1" t="s">
        <v>283</v>
      </c>
      <c r="L77" s="4">
        <f>Caractéristiques!$E$20+Caractéristiques!$E$24</f>
        <v>36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38</v>
      </c>
      <c r="F78" s="44"/>
      <c r="H78" s="58" t="s">
        <v>354</v>
      </c>
      <c r="I78" s="58" t="s">
        <v>356</v>
      </c>
      <c r="J78" s="58"/>
      <c r="K78" s="1" t="s">
        <v>263</v>
      </c>
      <c r="L78" s="4">
        <f>Caractéristiques!$E$20+Caractéristiques!$E$24</f>
        <v>36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1">
        <v>5</v>
      </c>
      <c r="F79" s="44"/>
      <c r="H79" s="58" t="s">
        <v>385</v>
      </c>
      <c r="I79" s="58" t="s">
        <v>387</v>
      </c>
      <c r="J79" s="58"/>
      <c r="K79" s="1" t="s">
        <v>284</v>
      </c>
      <c r="L79" s="4">
        <f>Caractéristiques!$E$12+Caractéristiques!$E$20</f>
        <v>37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0</v>
      </c>
      <c r="F80" s="44"/>
      <c r="H80" s="58" t="s">
        <v>387</v>
      </c>
      <c r="I80" s="58" t="s">
        <v>393</v>
      </c>
      <c r="J80" s="58"/>
      <c r="K80" s="1" t="s">
        <v>285</v>
      </c>
      <c r="L80" s="4">
        <f>Caractéristiques!$E$12+Caractéristiques!$I$12</f>
        <v>37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1">
        <v>7</v>
      </c>
      <c r="F81" s="44"/>
      <c r="H81" s="58" t="s">
        <v>354</v>
      </c>
      <c r="I81" s="58" t="s">
        <v>386</v>
      </c>
      <c r="J81" s="58"/>
      <c r="K81" s="1" t="s">
        <v>330</v>
      </c>
      <c r="L81" s="4">
        <f>Caractéristiques!$E$12+Caractéristiques!$E$18</f>
        <v>32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1">
        <v>25</v>
      </c>
      <c r="F82" s="44"/>
      <c r="H82" s="58" t="s">
        <v>386</v>
      </c>
      <c r="I82" s="58" t="s">
        <v>362</v>
      </c>
      <c r="J82" s="58"/>
      <c r="K82" s="1" t="s">
        <v>270</v>
      </c>
      <c r="L82" s="4">
        <f>Caractéristiques!$E$12+Caractéristiques!$E$20</f>
        <v>37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1">
        <v>10</v>
      </c>
      <c r="F83" s="44"/>
      <c r="H83" s="58" t="s">
        <v>386</v>
      </c>
      <c r="I83" s="58" t="s">
        <v>361</v>
      </c>
      <c r="J83" s="58"/>
      <c r="K83" s="1" t="s">
        <v>286</v>
      </c>
      <c r="L83" s="4">
        <f>Caractéristiques!$E$20+Caractéristiques!$I$14</f>
        <v>37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6</v>
      </c>
      <c r="F84" s="44"/>
      <c r="H84" s="58" t="s">
        <v>362</v>
      </c>
      <c r="I84" s="58" t="s">
        <v>386</v>
      </c>
      <c r="J84" s="58"/>
      <c r="K84" s="1" t="s">
        <v>335</v>
      </c>
      <c r="L84" s="4">
        <f>Caractéristiques!$E$12+Caractéristiques!$E$24</f>
        <v>35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31</v>
      </c>
      <c r="F85" s="44"/>
      <c r="H85" s="58" t="s">
        <v>354</v>
      </c>
      <c r="I85" s="58" t="s">
        <v>356</v>
      </c>
      <c r="J85" s="58"/>
      <c r="K85" s="1" t="s">
        <v>263</v>
      </c>
      <c r="L85" s="4">
        <f>Caractéristiques!$E$18+Caractéristiques!$E$20</f>
        <v>33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1">
        <v>15</v>
      </c>
      <c r="F86" s="44"/>
      <c r="H86" s="58" t="s">
        <v>354</v>
      </c>
      <c r="I86" s="58" t="s">
        <v>362</v>
      </c>
      <c r="J86" s="58"/>
      <c r="K86" s="1" t="s">
        <v>293</v>
      </c>
      <c r="L86" s="4">
        <f>Caractéristiques!$I$24+Caractéristiques!$E$29</f>
        <v>44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1">
        <v>38</v>
      </c>
      <c r="F87" s="44"/>
      <c r="H87" s="58" t="s">
        <v>354</v>
      </c>
      <c r="I87" s="58" t="s">
        <v>386</v>
      </c>
      <c r="J87" s="58"/>
      <c r="K87" s="1" t="s">
        <v>330</v>
      </c>
      <c r="L87" s="4">
        <f>Caractéristiques!$I$24+Caractéristiques!$I$29</f>
        <v>32</v>
      </c>
    </row>
    <row r="88" spans="1:12" ht="12.75">
      <c r="A88" s="1">
        <v>3</v>
      </c>
      <c r="B88" t="s">
        <v>188</v>
      </c>
      <c r="C88" s="1">
        <v>170</v>
      </c>
      <c r="D88" t="s">
        <v>201</v>
      </c>
      <c r="E88" s="1">
        <v>6</v>
      </c>
      <c r="F88" s="44"/>
      <c r="H88" s="58" t="s">
        <v>386</v>
      </c>
      <c r="I88" s="58" t="s">
        <v>353</v>
      </c>
      <c r="J88" s="58"/>
      <c r="K88" s="1" t="s">
        <v>333</v>
      </c>
      <c r="L88" s="4">
        <f>Caractéristiques!$I$24+Caractéristiques!$I$31</f>
        <v>32</v>
      </c>
    </row>
    <row r="89" spans="1:12" ht="12.75">
      <c r="A89" s="1">
        <v>0</v>
      </c>
      <c r="B89" t="s">
        <v>188</v>
      </c>
      <c r="C89" s="1">
        <v>47</v>
      </c>
      <c r="D89" t="s">
        <v>447</v>
      </c>
      <c r="E89" s="1">
        <v>0</v>
      </c>
      <c r="F89" s="44"/>
      <c r="H89" s="58" t="s">
        <v>354</v>
      </c>
      <c r="I89" s="58" t="s">
        <v>353</v>
      </c>
      <c r="J89" s="58"/>
      <c r="K89" s="1" t="s">
        <v>281</v>
      </c>
      <c r="L89" s="4">
        <f>Caractéristiques!$I$12+Caractéristiques!$I$12</f>
        <v>38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1">
        <v>0</v>
      </c>
      <c r="F90" s="44"/>
      <c r="H90" s="58" t="s">
        <v>354</v>
      </c>
      <c r="I90" s="58" t="s">
        <v>350</v>
      </c>
      <c r="J90" s="58"/>
      <c r="K90" s="1" t="s">
        <v>266</v>
      </c>
      <c r="L90" s="4">
        <f>Caractéristiques!$E$12+Caractéristiques!$E$24</f>
        <v>35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1">
        <v>0</v>
      </c>
      <c r="F91" s="44"/>
      <c r="H91" s="58" t="s">
        <v>354</v>
      </c>
      <c r="I91" s="58" t="s">
        <v>352</v>
      </c>
      <c r="J91" s="58"/>
      <c r="K91" s="1" t="s">
        <v>287</v>
      </c>
      <c r="L91" s="4">
        <f>Caractéristiques!$E$18+Caractéristiques!$E$20</f>
        <v>33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21</v>
      </c>
      <c r="F92" s="44"/>
      <c r="H92" s="58" t="s">
        <v>352</v>
      </c>
      <c r="I92" s="58" t="s">
        <v>354</v>
      </c>
      <c r="J92" s="58"/>
      <c r="K92" s="1" t="s">
        <v>255</v>
      </c>
      <c r="L92" s="4">
        <f>Caractéristiques!$E$12+Caractéristiques!$E$24</f>
        <v>35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1">
        <v>52</v>
      </c>
      <c r="F93" s="44"/>
      <c r="H93" s="58" t="s">
        <v>353</v>
      </c>
      <c r="I93" s="58" t="s">
        <v>388</v>
      </c>
      <c r="J93" s="58"/>
      <c r="K93" s="1" t="s">
        <v>288</v>
      </c>
      <c r="L93" s="4">
        <f>Caractéristiques!$E$12+Caractéristiques!$I$24</f>
        <v>36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1">
        <v>18</v>
      </c>
      <c r="F94" s="44"/>
      <c r="H94" s="58" t="s">
        <v>356</v>
      </c>
      <c r="I94" s="58" t="s">
        <v>386</v>
      </c>
      <c r="J94" s="58"/>
      <c r="K94" s="1" t="s">
        <v>327</v>
      </c>
      <c r="L94" s="4">
        <f>Caractéristiques!$E$12+Caractéristiques!$E$18</f>
        <v>32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1">
        <v>0</v>
      </c>
      <c r="F95" s="44"/>
      <c r="H95" s="58" t="s">
        <v>356</v>
      </c>
      <c r="I95" s="58" t="s">
        <v>386</v>
      </c>
      <c r="J95" s="58"/>
      <c r="K95" s="1" t="s">
        <v>327</v>
      </c>
      <c r="L95" s="4">
        <f>Caractéristiques!$E$18+Caractéristiques!$E$20</f>
        <v>33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20</v>
      </c>
      <c r="F96" s="44"/>
      <c r="H96" s="58" t="s">
        <v>350</v>
      </c>
      <c r="I96" s="58" t="s">
        <v>386</v>
      </c>
      <c r="J96" s="58"/>
      <c r="K96" s="1" t="s">
        <v>260</v>
      </c>
      <c r="L96" s="4">
        <f>Caractéristiques!$E$12+10-Caractéristiques!$I$14</f>
        <v>10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1">
        <v>12</v>
      </c>
      <c r="F97" s="44"/>
      <c r="H97" s="58" t="s">
        <v>385</v>
      </c>
      <c r="I97" s="58" t="s">
        <v>355</v>
      </c>
      <c r="J97" s="58"/>
      <c r="K97" s="1" t="s">
        <v>290</v>
      </c>
      <c r="L97" s="4">
        <f>Caractéristiques!$E$12+Caractéristiques!$I$14</f>
        <v>36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21</v>
      </c>
      <c r="F98" s="44"/>
      <c r="H98" s="58" t="s">
        <v>350</v>
      </c>
      <c r="I98" s="58" t="s">
        <v>353</v>
      </c>
      <c r="J98" s="58"/>
      <c r="K98" s="1" t="s">
        <v>291</v>
      </c>
      <c r="L98" s="4">
        <f>Caractéristiques!$E$12+Caractéristiques!$I$22</f>
        <v>28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33</v>
      </c>
      <c r="F99" s="44"/>
      <c r="H99" s="58" t="s">
        <v>350</v>
      </c>
      <c r="I99" s="58" t="s">
        <v>354</v>
      </c>
      <c r="J99" s="58"/>
      <c r="K99" s="1" t="s">
        <v>292</v>
      </c>
      <c r="L99" s="4">
        <f>Caractéristiques!$I$16+10-Caractéristiques!$I$12</f>
        <v>5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0</v>
      </c>
      <c r="F100" s="44"/>
      <c r="H100" s="58" t="s">
        <v>354</v>
      </c>
      <c r="I100" s="58" t="s">
        <v>362</v>
      </c>
      <c r="J100" s="58"/>
      <c r="K100" s="1" t="s">
        <v>293</v>
      </c>
      <c r="L100" s="4">
        <f>Caractéristiques!$I$22+Caractéristiques!$E$24</f>
        <v>27</v>
      </c>
    </row>
    <row r="101" spans="1:12" ht="12.75">
      <c r="A101" s="1">
        <v>3</v>
      </c>
      <c r="B101" t="s">
        <v>188</v>
      </c>
      <c r="C101" s="1">
        <v>179</v>
      </c>
      <c r="D101" t="s">
        <v>208</v>
      </c>
      <c r="E101" s="1">
        <v>0</v>
      </c>
      <c r="F101" s="44"/>
      <c r="H101" s="58" t="s">
        <v>353</v>
      </c>
      <c r="I101" s="58" t="s">
        <v>386</v>
      </c>
      <c r="J101" s="58"/>
      <c r="K101" s="1" t="s">
        <v>322</v>
      </c>
      <c r="L101" s="4">
        <f>Caractéristiques!$E$20+Caractéristiques!$I$14</f>
        <v>37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1">
        <v>14</v>
      </c>
      <c r="F102" s="44"/>
      <c r="H102" s="58" t="s">
        <v>386</v>
      </c>
      <c r="I102" s="58" t="s">
        <v>386</v>
      </c>
      <c r="J102" s="58"/>
      <c r="K102" s="1" t="s">
        <v>319</v>
      </c>
      <c r="L102" s="4">
        <f>Caractéristiques!$E$12+Caractéristiques!$E$20</f>
        <v>37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1">
        <v>8</v>
      </c>
      <c r="F103" s="44"/>
      <c r="H103" s="58" t="s">
        <v>350</v>
      </c>
      <c r="I103" s="58" t="s">
        <v>386</v>
      </c>
      <c r="J103" s="58"/>
      <c r="K103" s="1" t="s">
        <v>260</v>
      </c>
      <c r="L103" s="4">
        <f>Caractéristiques!$E$20+Caractéristiques!$I$18</f>
        <v>26</v>
      </c>
    </row>
    <row r="104" spans="1:12" ht="12.75">
      <c r="A104" s="1">
        <v>1</v>
      </c>
      <c r="B104" t="s">
        <v>188</v>
      </c>
      <c r="C104" s="1">
        <v>130</v>
      </c>
      <c r="D104" t="s">
        <v>228</v>
      </c>
      <c r="E104" s="1">
        <v>12</v>
      </c>
      <c r="F104" s="44"/>
      <c r="H104" s="58" t="s">
        <v>354</v>
      </c>
      <c r="I104" s="58" t="s">
        <v>356</v>
      </c>
      <c r="J104" s="58"/>
      <c r="K104" s="1" t="s">
        <v>263</v>
      </c>
      <c r="L104" s="4">
        <f>Caractéristiques!$E$20+Caractéristiques!$I$18</f>
        <v>26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9</v>
      </c>
      <c r="F105" s="44"/>
      <c r="H105" s="58" t="s">
        <v>352</v>
      </c>
      <c r="I105" s="58" t="s">
        <v>356</v>
      </c>
      <c r="J105" s="58"/>
      <c r="K105" s="1" t="s">
        <v>294</v>
      </c>
      <c r="L105" s="4">
        <f>Caractéristiques!$E$20+Caractéristiques!$E$18</f>
        <v>33</v>
      </c>
    </row>
    <row r="106" spans="1:12" ht="12.75">
      <c r="A106" s="1">
        <v>4</v>
      </c>
      <c r="B106" t="s">
        <v>188</v>
      </c>
      <c r="C106" s="1">
        <v>190</v>
      </c>
      <c r="D106" t="s">
        <v>211</v>
      </c>
      <c r="E106" s="1">
        <v>0</v>
      </c>
      <c r="F106" s="44"/>
      <c r="H106" s="58" t="s">
        <v>386</v>
      </c>
      <c r="I106" s="58" t="s">
        <v>353</v>
      </c>
      <c r="J106" s="58"/>
      <c r="K106" s="1" t="s">
        <v>333</v>
      </c>
      <c r="L106" s="4">
        <f>Caractéristiques!$I$12+Caractéristiques!$E$20</f>
        <v>38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0</v>
      </c>
      <c r="F107" s="44"/>
      <c r="H107" s="58" t="s">
        <v>386</v>
      </c>
      <c r="I107" s="58" t="s">
        <v>362</v>
      </c>
      <c r="J107" s="58"/>
      <c r="K107" s="1" t="s">
        <v>270</v>
      </c>
      <c r="L107" s="4">
        <f>Caractéristiques!$E$20+Caractéristiques!$I$18</f>
        <v>26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1">
        <v>8</v>
      </c>
      <c r="F108" s="44"/>
      <c r="H108" s="58" t="s">
        <v>387</v>
      </c>
      <c r="I108" s="58" t="s">
        <v>386</v>
      </c>
      <c r="J108" s="58"/>
      <c r="K108" s="1" t="s">
        <v>295</v>
      </c>
      <c r="L108" s="4">
        <f>Caractéristiques!$E$20+Caractéristiques!$E$12</f>
        <v>37</v>
      </c>
    </row>
    <row r="109" spans="1:12" ht="12.75">
      <c r="A109" s="1">
        <v>6</v>
      </c>
      <c r="B109" t="s">
        <v>188</v>
      </c>
      <c r="C109" s="1">
        <v>218</v>
      </c>
      <c r="D109" t="s">
        <v>224</v>
      </c>
      <c r="E109" s="1">
        <v>0</v>
      </c>
      <c r="F109" s="44"/>
      <c r="H109" s="58" t="s">
        <v>361</v>
      </c>
      <c r="I109" s="58" t="s">
        <v>362</v>
      </c>
      <c r="J109" s="58"/>
      <c r="K109" s="1" t="s">
        <v>336</v>
      </c>
      <c r="L109" s="4">
        <f>2*Caractéristiques!$E$20</f>
        <v>38</v>
      </c>
    </row>
    <row r="110" spans="1:12" ht="12.75">
      <c r="A110" s="1">
        <v>6</v>
      </c>
      <c r="B110" t="s">
        <v>188</v>
      </c>
      <c r="C110" s="1">
        <v>219</v>
      </c>
      <c r="D110" t="s">
        <v>225</v>
      </c>
      <c r="E110" s="1">
        <v>0</v>
      </c>
      <c r="F110" s="44"/>
      <c r="H110" s="58" t="s">
        <v>361</v>
      </c>
      <c r="I110" s="58" t="s">
        <v>362</v>
      </c>
      <c r="J110" s="58"/>
      <c r="K110" s="1" t="s">
        <v>336</v>
      </c>
      <c r="L110" s="4">
        <f>Caractéristiques!$E$12+Caractéristiques!$I$24</f>
        <v>36</v>
      </c>
    </row>
    <row r="111" spans="1:12" ht="12.75">
      <c r="A111" s="1">
        <v>6</v>
      </c>
      <c r="B111" t="s">
        <v>188</v>
      </c>
      <c r="C111" s="1">
        <v>220</v>
      </c>
      <c r="D111" t="s">
        <v>226</v>
      </c>
      <c r="E111" s="1">
        <v>0</v>
      </c>
      <c r="F111" s="44"/>
      <c r="H111" s="58" t="s">
        <v>361</v>
      </c>
      <c r="I111" s="58" t="s">
        <v>362</v>
      </c>
      <c r="J111" s="58"/>
      <c r="K111" s="1" t="s">
        <v>336</v>
      </c>
      <c r="L111" s="4">
        <f>Caractéristiques!$E$20+Caractéristiques!$I$16</f>
        <v>33</v>
      </c>
    </row>
    <row r="112" spans="1:12" ht="12.75">
      <c r="A112" s="1">
        <v>6</v>
      </c>
      <c r="B112" t="s">
        <v>188</v>
      </c>
      <c r="C112" s="1">
        <v>221</v>
      </c>
      <c r="D112" t="s">
        <v>227</v>
      </c>
      <c r="E112" s="1">
        <v>0</v>
      </c>
      <c r="F112" s="44"/>
      <c r="H112" s="58" t="s">
        <v>361</v>
      </c>
      <c r="I112" s="58" t="s">
        <v>362</v>
      </c>
      <c r="J112" s="58"/>
      <c r="K112" s="1" t="s">
        <v>336</v>
      </c>
      <c r="L112" s="4">
        <f>Caractéristiques!$E$12+Caractéristiques!$E$20</f>
        <v>37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1">
        <v>17</v>
      </c>
      <c r="F113" s="44"/>
      <c r="H113" s="58" t="s">
        <v>350</v>
      </c>
      <c r="I113" s="58" t="s">
        <v>385</v>
      </c>
      <c r="J113" s="58"/>
      <c r="K113" s="1" t="s">
        <v>296</v>
      </c>
      <c r="L113" s="4">
        <f>Caractéristiques!$E$20+Caractéristiques!$E$12</f>
        <v>37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6</v>
      </c>
      <c r="F114" s="44"/>
      <c r="H114" s="58" t="s">
        <v>354</v>
      </c>
      <c r="I114" s="58" t="s">
        <v>350</v>
      </c>
      <c r="J114" s="58"/>
      <c r="K114" s="1" t="s">
        <v>266</v>
      </c>
      <c r="L114" s="4">
        <f>Caractéristiques!$I$12+Caractéristiques!$E$12</f>
        <v>37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F115" s="44"/>
      <c r="H115" s="58" t="s">
        <v>354</v>
      </c>
      <c r="I115" s="58" t="s">
        <v>386</v>
      </c>
      <c r="J115" s="58"/>
      <c r="K115" s="1" t="s">
        <v>330</v>
      </c>
      <c r="L115" s="4">
        <f>Caractéristiques!$E$20+Caractéristiques!$I$18</f>
        <v>26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1">
        <v>6</v>
      </c>
      <c r="F116" s="44"/>
      <c r="H116" s="58" t="s">
        <v>361</v>
      </c>
      <c r="I116" s="58" t="s">
        <v>385</v>
      </c>
      <c r="J116" s="58"/>
      <c r="K116" s="1" t="s">
        <v>268</v>
      </c>
      <c r="L116" s="4">
        <f>Caractéristiques!$E$20+Caractéristiques!$I$12</f>
        <v>38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11</v>
      </c>
      <c r="F117" s="44"/>
      <c r="H117" s="58" t="s">
        <v>386</v>
      </c>
      <c r="I117" s="58" t="s">
        <v>354</v>
      </c>
      <c r="J117" s="58"/>
      <c r="K117" s="1" t="s">
        <v>313</v>
      </c>
      <c r="L117" s="4">
        <f>Caractéristiques!$I$12+Caractéristiques!$E$20</f>
        <v>38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1">
        <v>24</v>
      </c>
      <c r="F118" s="44"/>
      <c r="H118" s="58" t="s">
        <v>393</v>
      </c>
      <c r="I118" s="58" t="s">
        <v>385</v>
      </c>
      <c r="J118" s="58"/>
      <c r="K118" s="1" t="s">
        <v>269</v>
      </c>
      <c r="L118" s="4">
        <f>((Caractéristiques!$E$20+Caractéristiques!$E$24)/2)+Caractéristiques!$I$24</f>
        <v>36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1">
        <v>5</v>
      </c>
      <c r="F119" s="44"/>
      <c r="H119" s="58" t="s">
        <v>387</v>
      </c>
      <c r="I119" s="58" t="s">
        <v>388</v>
      </c>
      <c r="J119" s="58"/>
      <c r="K119" s="1" t="s">
        <v>258</v>
      </c>
      <c r="L119" s="4">
        <f>Caractéristiques!$E$20+Caractéristiques!$E$18</f>
        <v>33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8</v>
      </c>
      <c r="F120" s="44"/>
      <c r="H120" s="58" t="s">
        <v>353</v>
      </c>
      <c r="I120" s="58" t="s">
        <v>354</v>
      </c>
      <c r="J120" s="58"/>
      <c r="K120" s="1" t="s">
        <v>297</v>
      </c>
      <c r="L120" s="4">
        <f>Caractéristiques!$E$20+Caractéristiques!$I$12</f>
        <v>38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1">
        <v>25</v>
      </c>
      <c r="F121" s="44"/>
      <c r="H121" s="58" t="s">
        <v>352</v>
      </c>
      <c r="I121" s="58" t="s">
        <v>354</v>
      </c>
      <c r="J121" s="58"/>
      <c r="K121" s="1" t="s">
        <v>255</v>
      </c>
      <c r="L121" s="4">
        <f>Caractéristiques!$E$20+Caractéristiques!$I$12</f>
        <v>38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1">
        <v>18</v>
      </c>
      <c r="F122" s="44"/>
      <c r="H122" s="58" t="s">
        <v>350</v>
      </c>
      <c r="I122" s="58" t="s">
        <v>385</v>
      </c>
      <c r="J122" s="58"/>
      <c r="K122" s="1" t="s">
        <v>296</v>
      </c>
      <c r="L122" s="4">
        <f>Caractéristiques!$E$20+Caractéristiques!$I$12</f>
        <v>38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1">
        <v>3</v>
      </c>
      <c r="F123" s="44"/>
      <c r="H123" s="58" t="s">
        <v>385</v>
      </c>
      <c r="I123" s="58" t="s">
        <v>387</v>
      </c>
      <c r="J123" s="58"/>
      <c r="K123" s="1" t="s">
        <v>284</v>
      </c>
      <c r="L123" s="4">
        <f>Caractéristiques!$E$20+Caractéristiques!$E$12</f>
        <v>37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1">
        <v>0</v>
      </c>
      <c r="F124" s="44"/>
      <c r="H124" s="58" t="s">
        <v>352</v>
      </c>
      <c r="I124" s="58" t="s">
        <v>354</v>
      </c>
      <c r="J124" s="58"/>
      <c r="K124" s="1" t="s">
        <v>255</v>
      </c>
      <c r="L124" s="4">
        <f>Caractéristiques!$E$20+Caractéristiques!$E$12</f>
        <v>37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1">
        <v>0</v>
      </c>
      <c r="F125" s="44"/>
      <c r="H125" s="58" t="s">
        <v>361</v>
      </c>
      <c r="I125" s="58" t="s">
        <v>386</v>
      </c>
      <c r="J125" s="58"/>
      <c r="K125" s="1" t="s">
        <v>298</v>
      </c>
      <c r="L125" s="4">
        <f>Caractéristiques!$E$20+Caractéristiques!$E$18</f>
        <v>33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2</v>
      </c>
      <c r="F126" s="44"/>
      <c r="H126" s="58" t="s">
        <v>393</v>
      </c>
      <c r="I126" s="58" t="s">
        <v>361</v>
      </c>
      <c r="J126" s="58"/>
      <c r="K126" s="1" t="s">
        <v>299</v>
      </c>
      <c r="L126" s="4">
        <f>Caractéristiques!$E$18+Caractéristiques!$E$12</f>
        <v>32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1">
        <v>26</v>
      </c>
      <c r="F127" s="44"/>
      <c r="H127" s="58" t="s">
        <v>354</v>
      </c>
      <c r="I127" s="58" t="s">
        <v>362</v>
      </c>
      <c r="J127" s="58"/>
      <c r="K127" s="1" t="s">
        <v>293</v>
      </c>
      <c r="L127" s="4">
        <f>Caractéristiques!$E$12+Caractéristiques!$E$18</f>
        <v>32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24</v>
      </c>
      <c r="F128" s="44"/>
      <c r="H128" s="58" t="s">
        <v>386</v>
      </c>
      <c r="I128" s="58" t="s">
        <v>361</v>
      </c>
      <c r="J128" s="58"/>
      <c r="K128" s="1" t="s">
        <v>286</v>
      </c>
      <c r="L128" s="4">
        <f>Caractéristiques!$I$12+Caractéristiques!$E$12</f>
        <v>37</v>
      </c>
    </row>
    <row r="129" spans="1:12" ht="12.75">
      <c r="A129" s="1">
        <v>0</v>
      </c>
      <c r="B129" t="s">
        <v>188</v>
      </c>
      <c r="C129" s="1">
        <v>69</v>
      </c>
      <c r="D129" t="s">
        <v>191</v>
      </c>
      <c r="E129" s="1">
        <v>9</v>
      </c>
      <c r="F129" s="44"/>
      <c r="H129" s="58" t="s">
        <v>353</v>
      </c>
      <c r="I129" s="58" t="s">
        <v>352</v>
      </c>
      <c r="J129" s="58"/>
      <c r="K129" s="1" t="s">
        <v>300</v>
      </c>
      <c r="L129" s="4">
        <f>Caractéristiques!$E$20+Caractéristiques!$E$12</f>
        <v>37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1">
        <v>9</v>
      </c>
      <c r="F130" s="44"/>
      <c r="H130" s="58" t="s">
        <v>350</v>
      </c>
      <c r="I130" s="58" t="s">
        <v>354</v>
      </c>
      <c r="J130" s="58"/>
      <c r="K130" s="1" t="s">
        <v>292</v>
      </c>
      <c r="L130" s="4">
        <f>Caractéristiques!$E$20+Caractéristiques!$E$24</f>
        <v>36</v>
      </c>
    </row>
    <row r="131" spans="2:12" ht="12.75">
      <c r="B131" t="s">
        <v>188</v>
      </c>
      <c r="D131" t="s">
        <v>214</v>
      </c>
      <c r="E131" s="1">
        <v>9</v>
      </c>
      <c r="F131" s="44"/>
      <c r="H131" s="58"/>
      <c r="I131" s="58"/>
      <c r="J131" s="58"/>
      <c r="L131" s="4">
        <f>Caractéristiques!$E$24+Caractéristiques!$E$20</f>
        <v>36</v>
      </c>
    </row>
    <row r="132" spans="2:12" ht="12.75">
      <c r="B132" t="s">
        <v>188</v>
      </c>
      <c r="D132" t="s">
        <v>215</v>
      </c>
      <c r="E132" s="1">
        <v>10</v>
      </c>
      <c r="F132" s="44"/>
      <c r="H132" s="58"/>
      <c r="I132" s="58"/>
      <c r="J132" s="58"/>
      <c r="L132" s="4">
        <f>Caractéristiques!$I$12+Caractéristiques!$E$20</f>
        <v>38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1">
        <v>17</v>
      </c>
      <c r="F133" s="44"/>
      <c r="H133" s="58" t="s">
        <v>386</v>
      </c>
      <c r="I133" s="58" t="s">
        <v>361</v>
      </c>
      <c r="J133" s="58"/>
      <c r="K133" s="1" t="s">
        <v>286</v>
      </c>
      <c r="L133" s="4">
        <f>Caractéristiques!$I$12+Caractéristiques!$E$20</f>
        <v>38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1">
        <v>45</v>
      </c>
      <c r="F134" s="44"/>
      <c r="H134" s="58" t="s">
        <v>354</v>
      </c>
      <c r="I134" s="58" t="s">
        <v>386</v>
      </c>
      <c r="J134" s="58"/>
      <c r="K134" s="1" t="s">
        <v>330</v>
      </c>
      <c r="L134" s="4">
        <f>Caractéristiques!$E$18+Caractéristiques!$E$20</f>
        <v>33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20</v>
      </c>
      <c r="F135" s="44"/>
      <c r="H135" s="58" t="s">
        <v>386</v>
      </c>
      <c r="I135" s="58" t="s">
        <v>362</v>
      </c>
      <c r="J135" s="58"/>
      <c r="K135" s="1" t="s">
        <v>270</v>
      </c>
      <c r="L135" s="4">
        <f>Caractéristiques!$E$18+Caractéristiques!$E$20</f>
        <v>33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1">
        <v>0</v>
      </c>
      <c r="F136" s="44"/>
      <c r="H136" s="58" t="s">
        <v>387</v>
      </c>
      <c r="I136" s="58" t="s">
        <v>386</v>
      </c>
      <c r="J136" s="58"/>
      <c r="K136" s="1" t="s">
        <v>295</v>
      </c>
      <c r="L136" s="4">
        <f>Caractéristiques!$E$18+Caractéristiques!$E$20</f>
        <v>33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31</v>
      </c>
      <c r="F137" s="44"/>
      <c r="H137" s="58" t="s">
        <v>388</v>
      </c>
      <c r="I137" s="58" t="s">
        <v>389</v>
      </c>
      <c r="J137" s="58"/>
      <c r="K137" s="1" t="s">
        <v>304</v>
      </c>
      <c r="L137" s="4">
        <f>Caractéristiques!$E$18+Caractéristiques!$E$20</f>
        <v>33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32</v>
      </c>
      <c r="F138" s="44"/>
      <c r="H138" s="58" t="s">
        <v>388</v>
      </c>
      <c r="I138" s="58" t="s">
        <v>390</v>
      </c>
      <c r="J138" s="58"/>
      <c r="K138" s="1" t="s">
        <v>301</v>
      </c>
      <c r="L138" s="4">
        <f>Caractéristiques!$I$12+Caractéristiques!$E$18</f>
        <v>33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29</v>
      </c>
      <c r="F139" s="44"/>
      <c r="H139" s="58" t="s">
        <v>388</v>
      </c>
      <c r="I139" s="58" t="s">
        <v>391</v>
      </c>
      <c r="J139" s="58"/>
      <c r="K139" s="1" t="s">
        <v>302</v>
      </c>
      <c r="L139" s="4">
        <f>Caractéristiques!$I$12+Caractéristiques!$E$18</f>
        <v>33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30</v>
      </c>
      <c r="F140" s="44"/>
      <c r="H140" s="58" t="s">
        <v>388</v>
      </c>
      <c r="I140" s="58" t="s">
        <v>392</v>
      </c>
      <c r="J140" s="58"/>
      <c r="K140" s="1" t="s">
        <v>303</v>
      </c>
      <c r="L140" s="4">
        <f>Caractéristiques!$I$12+Caractéristiques!$E$18</f>
        <v>33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1">
        <v>70</v>
      </c>
      <c r="F141" s="44"/>
      <c r="H141" s="58" t="s">
        <v>386</v>
      </c>
      <c r="I141" s="58" t="s">
        <v>386</v>
      </c>
      <c r="J141" s="58"/>
      <c r="K141" s="1" t="s">
        <v>305</v>
      </c>
      <c r="L141" s="4">
        <f>Caractéristiques!$I$12+Caractéristiques!$E$18</f>
        <v>33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1">
        <v>0</v>
      </c>
      <c r="F142" s="44"/>
      <c r="H142" s="58" t="s">
        <v>354</v>
      </c>
      <c r="I142" s="58" t="s">
        <v>352</v>
      </c>
      <c r="J142" s="58"/>
      <c r="K142" s="1" t="s">
        <v>287</v>
      </c>
      <c r="L142" s="4">
        <f>Caractéristiques!$I$12+Caractéristiques!$E$18</f>
        <v>33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1">
        <v>15</v>
      </c>
      <c r="F143" s="44"/>
      <c r="H143" s="58" t="s">
        <v>386</v>
      </c>
      <c r="I143" s="58" t="s">
        <v>352</v>
      </c>
      <c r="J143" s="58"/>
      <c r="K143" s="1" t="s">
        <v>328</v>
      </c>
      <c r="L143" s="4">
        <f>Caractéristiques!$I$12+Caractéristiques!$I$16</f>
        <v>33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1">
        <v>18</v>
      </c>
      <c r="F144" s="44"/>
      <c r="H144" s="58" t="s">
        <v>386</v>
      </c>
      <c r="I144" s="58" t="s">
        <v>388</v>
      </c>
      <c r="J144" s="58"/>
      <c r="K144" s="1" t="s">
        <v>314</v>
      </c>
      <c r="L144" s="4">
        <f>Caractéristiques!$E$12+Caractéristiques!$I$12</f>
        <v>37</v>
      </c>
    </row>
    <row r="145" spans="1:12" ht="12.75">
      <c r="A145" s="1">
        <v>3</v>
      </c>
      <c r="B145" t="s">
        <v>188</v>
      </c>
      <c r="C145" s="1">
        <v>171</v>
      </c>
      <c r="D145" t="s">
        <v>202</v>
      </c>
      <c r="E145" s="1">
        <v>23</v>
      </c>
      <c r="F145" s="44"/>
      <c r="H145" s="58" t="s">
        <v>386</v>
      </c>
      <c r="I145" s="58" t="s">
        <v>353</v>
      </c>
      <c r="J145" s="58"/>
      <c r="K145" s="1" t="s">
        <v>333</v>
      </c>
      <c r="L145" s="4">
        <f>Caractéristiques!$I$12+Caractéristiques!$E$18</f>
        <v>33</v>
      </c>
    </row>
    <row r="146" spans="1:12" ht="12.75">
      <c r="A146" s="1">
        <v>0</v>
      </c>
      <c r="B146" t="s">
        <v>188</v>
      </c>
      <c r="C146" s="1">
        <v>76</v>
      </c>
      <c r="D146" t="s">
        <v>230</v>
      </c>
      <c r="E146" s="1">
        <v>1</v>
      </c>
      <c r="F146" s="44"/>
      <c r="H146" s="58" t="s">
        <v>352</v>
      </c>
      <c r="I146" s="58" t="s">
        <v>353</v>
      </c>
      <c r="J146" s="58"/>
      <c r="K146" s="1" t="s">
        <v>306</v>
      </c>
      <c r="L146" s="4">
        <f>Caractéristiques!$E$18+Caractéristiques!$I$12</f>
        <v>33</v>
      </c>
    </row>
    <row r="147" spans="1:12" ht="12.75">
      <c r="A147" s="1">
        <v>4</v>
      </c>
      <c r="B147" t="s">
        <v>188</v>
      </c>
      <c r="C147" s="1">
        <v>191</v>
      </c>
      <c r="D147" t="s">
        <v>212</v>
      </c>
      <c r="E147" s="1">
        <v>0</v>
      </c>
      <c r="F147" s="44"/>
      <c r="H147" s="58" t="s">
        <v>386</v>
      </c>
      <c r="I147" s="58" t="s">
        <v>362</v>
      </c>
      <c r="J147" s="58"/>
      <c r="K147" s="1" t="s">
        <v>270</v>
      </c>
      <c r="L147" s="4">
        <f>Caractéristiques!$I$12+Caractéristiques!$E$18</f>
        <v>33</v>
      </c>
    </row>
    <row r="148" spans="1:12" ht="12.75">
      <c r="A148" s="1">
        <v>3</v>
      </c>
      <c r="B148" t="s">
        <v>188</v>
      </c>
      <c r="C148" s="1">
        <v>177</v>
      </c>
      <c r="D148" t="s">
        <v>206</v>
      </c>
      <c r="E148" s="1">
        <v>6</v>
      </c>
      <c r="F148" s="44"/>
      <c r="H148" s="58" t="s">
        <v>350</v>
      </c>
      <c r="I148" s="58" t="s">
        <v>386</v>
      </c>
      <c r="J148" s="58"/>
      <c r="K148" s="1" t="s">
        <v>260</v>
      </c>
      <c r="L148" s="4">
        <f>Caractéristiques!$I$12+Caractéristiques!$E$18</f>
        <v>33</v>
      </c>
    </row>
    <row r="149" spans="1:12" ht="12.75">
      <c r="A149" s="1">
        <v>0</v>
      </c>
      <c r="B149" t="s">
        <v>188</v>
      </c>
      <c r="C149" s="1">
        <v>77</v>
      </c>
      <c r="D149" t="s">
        <v>192</v>
      </c>
      <c r="E149" s="1">
        <v>8</v>
      </c>
      <c r="F149" s="44"/>
      <c r="H149" s="58" t="s">
        <v>386</v>
      </c>
      <c r="I149" s="58" t="s">
        <v>350</v>
      </c>
      <c r="J149" s="58"/>
      <c r="K149" s="1" t="s">
        <v>273</v>
      </c>
      <c r="L149" s="4">
        <f>Caractéristiques!$I$12+Caractéristiques!$E$18</f>
        <v>33</v>
      </c>
    </row>
    <row r="150" spans="1:12" ht="12.75">
      <c r="A150" s="1">
        <v>6</v>
      </c>
      <c r="B150" t="s">
        <v>188</v>
      </c>
      <c r="C150" s="1">
        <v>217</v>
      </c>
      <c r="D150" t="s">
        <v>223</v>
      </c>
      <c r="E150" s="1">
        <v>0</v>
      </c>
      <c r="F150" s="44"/>
      <c r="H150" s="58" t="s">
        <v>362</v>
      </c>
      <c r="I150" s="58" t="s">
        <v>386</v>
      </c>
      <c r="J150" s="58"/>
      <c r="K150" s="1" t="s">
        <v>335</v>
      </c>
      <c r="L150" s="4">
        <f>Caractéristiques!$I$12+Caractéristiques!$I$14</f>
        <v>37</v>
      </c>
    </row>
    <row r="151" spans="1:12" ht="12.75">
      <c r="A151" s="1">
        <v>5</v>
      </c>
      <c r="B151" t="s">
        <v>188</v>
      </c>
      <c r="C151" s="1">
        <v>206</v>
      </c>
      <c r="D151" t="s">
        <v>217</v>
      </c>
      <c r="E151" s="1">
        <v>0</v>
      </c>
      <c r="F151" s="44"/>
      <c r="H151" s="58" t="s">
        <v>362</v>
      </c>
      <c r="I151" s="58" t="s">
        <v>386</v>
      </c>
      <c r="J151" s="58"/>
      <c r="K151" s="1" t="s">
        <v>335</v>
      </c>
      <c r="L151" s="4">
        <f>Caractéristiques!$I$12+Caractéristiques!$E$18</f>
        <v>33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22</v>
      </c>
      <c r="F152" s="44"/>
      <c r="H152" s="58" t="s">
        <v>356</v>
      </c>
      <c r="I152" s="58" t="s">
        <v>353</v>
      </c>
      <c r="J152" s="58"/>
      <c r="K152" s="1" t="s">
        <v>307</v>
      </c>
      <c r="L152" s="4">
        <f>Caractéristiques!$I$16+Caractéristiques!$I$22</f>
        <v>24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19</v>
      </c>
      <c r="F153" s="44"/>
      <c r="H153" s="58" t="s">
        <v>386</v>
      </c>
      <c r="I153" s="58" t="s">
        <v>388</v>
      </c>
      <c r="J153" s="58"/>
      <c r="K153" s="1" t="s">
        <v>314</v>
      </c>
      <c r="L153" s="4">
        <f>Caractéristiques!$I$14+Caractéristiques!$I$12</f>
        <v>37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1">
        <v>0</v>
      </c>
      <c r="F154" s="44"/>
      <c r="H154" s="58" t="s">
        <v>388</v>
      </c>
      <c r="I154" s="58" t="s">
        <v>387</v>
      </c>
      <c r="J154" s="58"/>
      <c r="K154" s="1" t="s">
        <v>308</v>
      </c>
      <c r="L154" s="4">
        <f>Caractéristiques!$I$12+Caractéristiques!$I$14</f>
        <v>37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23</v>
      </c>
      <c r="F155" s="44"/>
      <c r="H155" s="58" t="s">
        <v>350</v>
      </c>
      <c r="I155" s="58" t="s">
        <v>356</v>
      </c>
      <c r="J155" s="58"/>
      <c r="K155" s="1" t="s">
        <v>309</v>
      </c>
      <c r="L155" s="4">
        <f>Caractéristiques!$I$12+Caractéristiques!$E$18</f>
        <v>33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28</v>
      </c>
      <c r="F156" s="44"/>
      <c r="H156" s="58" t="s">
        <v>350</v>
      </c>
      <c r="I156" s="58" t="s">
        <v>354</v>
      </c>
      <c r="J156" s="58"/>
      <c r="K156" s="1" t="s">
        <v>292</v>
      </c>
      <c r="L156" s="4">
        <f>Caractéristiques!$I$12+Caractéristiques!$E$18</f>
        <v>33</v>
      </c>
    </row>
    <row r="157" spans="1:12" ht="12.75">
      <c r="A157" s="1">
        <v>2</v>
      </c>
      <c r="B157" t="s">
        <v>188</v>
      </c>
      <c r="C157" s="1">
        <v>153</v>
      </c>
      <c r="D157" t="s">
        <v>196</v>
      </c>
      <c r="E157" s="1">
        <v>24</v>
      </c>
      <c r="F157" s="44"/>
      <c r="H157" s="58" t="s">
        <v>353</v>
      </c>
      <c r="I157" s="58" t="s">
        <v>354</v>
      </c>
      <c r="J157" s="58"/>
      <c r="K157" s="1" t="s">
        <v>297</v>
      </c>
      <c r="L157" s="4">
        <f>Caractéristiques!$I$12+Caractéristiques!$E$18</f>
        <v>33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1">
        <v>8</v>
      </c>
      <c r="F158" s="44"/>
      <c r="H158" s="58" t="s">
        <v>352</v>
      </c>
      <c r="I158" s="58" t="s">
        <v>353</v>
      </c>
      <c r="J158" s="58"/>
      <c r="K158" s="1" t="s">
        <v>306</v>
      </c>
      <c r="L158" s="4">
        <f>Caractéristiques!$I$12+Caractéristiques!$E$18</f>
        <v>33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14</v>
      </c>
      <c r="F159" s="44"/>
      <c r="H159" s="58" t="s">
        <v>352</v>
      </c>
      <c r="I159" s="58" t="s">
        <v>361</v>
      </c>
      <c r="J159" s="58"/>
      <c r="K159" s="1" t="s">
        <v>310</v>
      </c>
      <c r="L159" s="4">
        <f>Caractéristiques!$I$14+Caractéristiques!$I$12</f>
        <v>37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23</v>
      </c>
      <c r="F160" s="44"/>
      <c r="H160" s="58" t="s">
        <v>386</v>
      </c>
      <c r="I160" s="58" t="s">
        <v>386</v>
      </c>
      <c r="J160" s="58"/>
      <c r="K160" s="1" t="s">
        <v>319</v>
      </c>
      <c r="L160" s="4">
        <f>Caractéristiques!$I$16+Caractéristiques!$I$14</f>
        <v>32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1">
        <v>5</v>
      </c>
      <c r="F161" s="44"/>
      <c r="H161" s="58" t="s">
        <v>361</v>
      </c>
      <c r="I161" s="58" t="s">
        <v>388</v>
      </c>
      <c r="J161" s="58"/>
      <c r="K161" s="1" t="s">
        <v>338</v>
      </c>
      <c r="L161" s="4">
        <f>Caractéristiques!$I$16+Caractéristiques!$I$14</f>
        <v>32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1">
        <v>14</v>
      </c>
      <c r="F162" s="44"/>
      <c r="H162" s="58" t="s">
        <v>350</v>
      </c>
      <c r="I162" s="58" t="s">
        <v>353</v>
      </c>
      <c r="J162" s="58"/>
      <c r="K162" s="1" t="s">
        <v>291</v>
      </c>
      <c r="L162" s="4">
        <f>Caractéristiques!$I$16+Caractéristiques!$I$14</f>
        <v>32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1">
        <v>21</v>
      </c>
      <c r="F163" s="44"/>
      <c r="H163" s="58" t="s">
        <v>386</v>
      </c>
      <c r="I163" s="58" t="s">
        <v>388</v>
      </c>
      <c r="J163" s="58"/>
      <c r="K163" s="1" t="s">
        <v>314</v>
      </c>
      <c r="L163" s="4">
        <f>Caractéristiques!$I$16+Caractéristiques!$I$14</f>
        <v>32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30</v>
      </c>
      <c r="F164" s="44"/>
      <c r="H164" s="58" t="s">
        <v>353</v>
      </c>
      <c r="I164" s="58" t="s">
        <v>354</v>
      </c>
      <c r="J164" s="58"/>
      <c r="K164" s="1" t="s">
        <v>297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28</v>
      </c>
      <c r="F165" s="44"/>
      <c r="H165" s="58" t="s">
        <v>350</v>
      </c>
      <c r="I165" s="58" t="s">
        <v>356</v>
      </c>
      <c r="J165" s="58"/>
      <c r="K165" s="1" t="s">
        <v>309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1">
        <v>6</v>
      </c>
      <c r="F166" s="44"/>
      <c r="H166" s="58" t="s">
        <v>385</v>
      </c>
      <c r="I166" s="58" t="s">
        <v>387</v>
      </c>
      <c r="J166" s="58"/>
      <c r="K166" s="1" t="s">
        <v>284</v>
      </c>
    </row>
    <row r="167" spans="1:12" ht="12.75">
      <c r="A167" s="1">
        <v>2</v>
      </c>
      <c r="B167" t="s">
        <v>188</v>
      </c>
      <c r="C167" s="1">
        <v>158</v>
      </c>
      <c r="D167" t="s">
        <v>199</v>
      </c>
      <c r="E167" s="1">
        <v>0</v>
      </c>
      <c r="F167" s="44"/>
      <c r="H167" s="58" t="s">
        <v>353</v>
      </c>
      <c r="I167" s="58" t="s">
        <v>354</v>
      </c>
      <c r="J167" s="58"/>
      <c r="K167" s="1" t="s">
        <v>297</v>
      </c>
      <c r="L167" s="4">
        <f>Caractéristiques!$I$12+Caractéristiques!$E$24</f>
        <v>36</v>
      </c>
    </row>
    <row r="168" spans="1:12" ht="12.75">
      <c r="A168" s="1">
        <v>0</v>
      </c>
      <c r="B168" t="s">
        <v>188</v>
      </c>
      <c r="C168" s="1">
        <v>91</v>
      </c>
      <c r="D168" t="s">
        <v>229</v>
      </c>
      <c r="E168" s="1">
        <v>0</v>
      </c>
      <c r="F168" s="44"/>
      <c r="H168" s="58" t="s">
        <v>354</v>
      </c>
      <c r="I168" s="58" t="s">
        <v>352</v>
      </c>
      <c r="J168" s="58"/>
      <c r="K168" s="1" t="s">
        <v>287</v>
      </c>
      <c r="L168" s="4">
        <f>Caractéristiques!$E$24+Caractéristiques!$E$18</f>
        <v>31</v>
      </c>
    </row>
    <row r="169" spans="1:12" ht="12.75">
      <c r="A169" s="1">
        <v>3</v>
      </c>
      <c r="B169" t="s">
        <v>188</v>
      </c>
      <c r="C169" s="1">
        <v>172</v>
      </c>
      <c r="D169" t="s">
        <v>203</v>
      </c>
      <c r="E169" s="1">
        <v>6</v>
      </c>
      <c r="F169" s="44"/>
      <c r="H169" s="58" t="s">
        <v>386</v>
      </c>
      <c r="I169" s="58" t="s">
        <v>353</v>
      </c>
      <c r="J169" s="58"/>
      <c r="K169" s="1" t="s">
        <v>333</v>
      </c>
      <c r="L169" s="4">
        <f>Caractéristiques!$E$24+Caractéristiques!$E$14</f>
        <v>31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1">
        <v>18</v>
      </c>
      <c r="F170" s="44"/>
      <c r="H170" s="58" t="s">
        <v>387</v>
      </c>
      <c r="I170" s="58" t="s">
        <v>361</v>
      </c>
      <c r="J170" s="58"/>
      <c r="K170" s="1" t="s">
        <v>311</v>
      </c>
      <c r="L170" s="4">
        <f>Caractéristiques!$E$18+Caractéristiques!$I$12</f>
        <v>33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1">
        <v>4</v>
      </c>
      <c r="F171" s="44"/>
      <c r="H171" s="58" t="s">
        <v>351</v>
      </c>
      <c r="I171" s="58" t="s">
        <v>352</v>
      </c>
      <c r="J171" s="58"/>
      <c r="K171" s="1" t="s">
        <v>312</v>
      </c>
      <c r="L171" s="4">
        <f>Caractéristiques!$I$12+Caractéristiques!$I$14</f>
        <v>37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1">
        <v>27</v>
      </c>
      <c r="F172" s="44"/>
      <c r="H172" s="58" t="s">
        <v>386</v>
      </c>
      <c r="I172" s="58" t="s">
        <v>354</v>
      </c>
      <c r="J172" s="58"/>
      <c r="K172" s="1" t="s">
        <v>313</v>
      </c>
      <c r="L172" s="4">
        <f>2*Caractéristiques!$I$12</f>
        <v>38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1">
        <v>0</v>
      </c>
      <c r="F173" s="44"/>
      <c r="H173" s="58" t="s">
        <v>354</v>
      </c>
      <c r="I173" s="58" t="s">
        <v>387</v>
      </c>
      <c r="J173" s="58"/>
      <c r="K173" s="1" t="s">
        <v>261</v>
      </c>
      <c r="L173" s="4">
        <f>Caractéristiques!$E$20+Caractéristiques!$E$12</f>
        <v>37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1">
        <v>20</v>
      </c>
      <c r="F174" s="44"/>
      <c r="H174" s="58" t="s">
        <v>362</v>
      </c>
      <c r="I174" s="58" t="s">
        <v>385</v>
      </c>
      <c r="J174" s="58"/>
      <c r="K174" s="1" t="s">
        <v>289</v>
      </c>
      <c r="L174" s="4">
        <f>Caractéristiques!$I$12+Caractéristiques!$I$14</f>
        <v>37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1">
        <v>0</v>
      </c>
      <c r="F175" s="44"/>
      <c r="H175" s="58" t="s">
        <v>388</v>
      </c>
      <c r="I175" s="58" t="s">
        <v>386</v>
      </c>
      <c r="J175" s="58"/>
      <c r="K175" s="1" t="s">
        <v>280</v>
      </c>
      <c r="L175" s="4">
        <f>Caractéristiques!$E$20+Caractéristiques!$E$12</f>
        <v>37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1">
        <v>5</v>
      </c>
      <c r="F176" s="60"/>
      <c r="G176" s="3"/>
      <c r="H176" s="58" t="s">
        <v>386</v>
      </c>
      <c r="I176" s="58" t="s">
        <v>388</v>
      </c>
      <c r="J176" s="58"/>
      <c r="K176" s="1" t="s">
        <v>314</v>
      </c>
      <c r="L176" s="4">
        <f>Caractéristiques!$E$20+Caractéristiques!$I$14</f>
        <v>37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1">
        <v>4</v>
      </c>
      <c r="F177" s="44"/>
      <c r="H177" s="58" t="s">
        <v>362</v>
      </c>
      <c r="I177" s="58" t="s">
        <v>385</v>
      </c>
      <c r="J177" s="58"/>
      <c r="K177" s="1" t="s">
        <v>289</v>
      </c>
      <c r="L177" s="4">
        <f>Caractéristiques!$E$20+Caractéristiques!$I$12</f>
        <v>38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1">
        <v>13</v>
      </c>
      <c r="F178" s="44"/>
      <c r="H178" s="58" t="s">
        <v>354</v>
      </c>
      <c r="I178" s="58" t="s">
        <v>350</v>
      </c>
      <c r="J178" s="58"/>
      <c r="K178" s="1" t="s">
        <v>266</v>
      </c>
      <c r="L178" s="4">
        <f>Caractéristiques!$E$20+Caractéristiques!$E$24</f>
        <v>36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1">
        <v>13</v>
      </c>
      <c r="F179" s="44"/>
      <c r="H179" s="58" t="s">
        <v>354</v>
      </c>
      <c r="I179" s="58" t="s">
        <v>350</v>
      </c>
      <c r="J179" s="58"/>
      <c r="K179" s="1" t="s">
        <v>266</v>
      </c>
      <c r="L179" s="4">
        <f>Caractéristiques!$I$12+Caractéristiques!$I$18</f>
        <v>26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1">
        <v>13</v>
      </c>
      <c r="F180" s="44"/>
      <c r="H180" s="58" t="s">
        <v>354</v>
      </c>
      <c r="I180" s="58" t="s">
        <v>350</v>
      </c>
      <c r="J180" s="58"/>
      <c r="K180" s="1" t="s">
        <v>266</v>
      </c>
      <c r="L180" s="4">
        <f>Caractéristiques!$I$18+Caractéristiques!$I$24</f>
        <v>25</v>
      </c>
    </row>
    <row r="181" spans="1:12" ht="12.75">
      <c r="A181" s="1">
        <v>5</v>
      </c>
      <c r="B181" t="s">
        <v>161</v>
      </c>
      <c r="C181" s="1">
        <v>199</v>
      </c>
      <c r="D181" t="s">
        <v>342</v>
      </c>
      <c r="E181" s="1">
        <v>15</v>
      </c>
      <c r="F181" s="44"/>
      <c r="H181" s="58" t="s">
        <v>354</v>
      </c>
      <c r="I181" s="58" t="s">
        <v>350</v>
      </c>
      <c r="J181" s="58"/>
      <c r="K181" s="1" t="s">
        <v>266</v>
      </c>
      <c r="L181" s="4">
        <f>Caractéristiques!$I$18+Caractéristiques!$I$24</f>
        <v>25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1">
        <v>24</v>
      </c>
      <c r="F182" s="44"/>
      <c r="H182" s="58" t="s">
        <v>354</v>
      </c>
      <c r="I182" s="58" t="s">
        <v>350</v>
      </c>
      <c r="J182" s="58"/>
      <c r="K182" s="1" t="s">
        <v>266</v>
      </c>
      <c r="L182" s="4">
        <f>Caractéristiques!$I$22+Caractéristiques!$I$16</f>
        <v>24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1">
        <v>15</v>
      </c>
      <c r="F183" s="44"/>
      <c r="H183" s="58" t="s">
        <v>354</v>
      </c>
      <c r="I183" s="58" t="s">
        <v>350</v>
      </c>
      <c r="J183" s="58"/>
      <c r="K183" s="1" t="s">
        <v>266</v>
      </c>
      <c r="L183" s="4">
        <f>Caractéristiques!$I$22+Caractéristiques!$I$14</f>
        <v>28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6</v>
      </c>
      <c r="F184" s="44"/>
      <c r="H184" s="58" t="s">
        <v>354</v>
      </c>
      <c r="I184" s="58" t="s">
        <v>362</v>
      </c>
      <c r="J184" s="58"/>
      <c r="K184" s="1" t="s">
        <v>293</v>
      </c>
      <c r="L184" s="4">
        <f>Caractéristiques!$I$12+Caractéristiques!$I$22</f>
        <v>29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60</v>
      </c>
      <c r="F185" s="44"/>
      <c r="H185" s="58" t="s">
        <v>350</v>
      </c>
      <c r="I185" s="58" t="s">
        <v>388</v>
      </c>
      <c r="J185" s="58"/>
      <c r="K185" s="1" t="s">
        <v>339</v>
      </c>
      <c r="L185" s="4">
        <f>Caractéristiques!$I$18+Caractéristiques!$I$22</f>
        <v>17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1">
        <v>11</v>
      </c>
      <c r="F186" s="44"/>
      <c r="H186" s="58" t="s">
        <v>354</v>
      </c>
      <c r="I186" s="58" t="s">
        <v>386</v>
      </c>
      <c r="J186" s="58"/>
      <c r="K186" s="1" t="s">
        <v>330</v>
      </c>
      <c r="L186" s="4">
        <f>Caractéristiques!$I$16+Caractéristiques!$I$22</f>
        <v>24</v>
      </c>
    </row>
    <row r="187" spans="1:12" ht="12.75">
      <c r="A187" s="1">
        <v>1</v>
      </c>
      <c r="B187" t="s">
        <v>188</v>
      </c>
      <c r="C187" s="1">
        <v>137</v>
      </c>
      <c r="D187" t="s">
        <v>193</v>
      </c>
      <c r="E187" s="1">
        <v>21</v>
      </c>
      <c r="F187" s="44"/>
      <c r="H187" s="58" t="s">
        <v>356</v>
      </c>
      <c r="I187" s="58" t="s">
        <v>354</v>
      </c>
      <c r="J187" s="58"/>
      <c r="K187" s="1" t="s">
        <v>329</v>
      </c>
      <c r="L187" s="4">
        <f>Caractéristiques!$I$20+Caractéristiques!$I$22</f>
        <v>19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1">
        <v>37</v>
      </c>
      <c r="F188" s="44"/>
      <c r="H188" s="58" t="s">
        <v>386</v>
      </c>
      <c r="I188" s="58" t="s">
        <v>354</v>
      </c>
      <c r="J188" s="58"/>
      <c r="K188" s="1" t="s">
        <v>313</v>
      </c>
      <c r="L188" s="4">
        <f>Caractéristiques!$I$12+Caractéristiques!$I$22</f>
        <v>29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16</v>
      </c>
      <c r="F189" s="44"/>
      <c r="H189" s="58" t="s">
        <v>352</v>
      </c>
      <c r="I189" s="58" t="s">
        <v>353</v>
      </c>
      <c r="J189" s="58"/>
      <c r="K189" s="1" t="s">
        <v>306</v>
      </c>
      <c r="L189" s="4">
        <f>Caractéristiques!$I$18+Caractéristiques!$E$20</f>
        <v>26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1">
        <v>0</v>
      </c>
      <c r="F190" s="44"/>
      <c r="H190" s="58" t="s">
        <v>354</v>
      </c>
      <c r="I190" s="58" t="s">
        <v>350</v>
      </c>
      <c r="J190" s="58"/>
      <c r="K190" s="1" t="s">
        <v>266</v>
      </c>
      <c r="L190" s="4">
        <f>Caractéristiques!$E$24+Caractéristiques!$E$22</f>
        <v>30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1">
        <v>26</v>
      </c>
      <c r="F191" s="44"/>
      <c r="H191" s="58" t="s">
        <v>361</v>
      </c>
      <c r="I191" s="58" t="s">
        <v>385</v>
      </c>
      <c r="J191" s="58"/>
      <c r="K191" s="1" t="s">
        <v>268</v>
      </c>
      <c r="L191" s="4">
        <f>Caractéristiques!$I$24+Caractéristiques!$I$12</f>
        <v>37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27</v>
      </c>
      <c r="F192" s="44"/>
      <c r="H192" s="58" t="s">
        <v>353</v>
      </c>
      <c r="I192" s="58" t="s">
        <v>386</v>
      </c>
      <c r="J192" s="58"/>
      <c r="K192" s="1" t="s">
        <v>322</v>
      </c>
      <c r="L192" s="4">
        <f>Caractéristiques!$I$22+Caractéristiques!$I$20</f>
        <v>19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1">
        <v>25</v>
      </c>
      <c r="F193" s="44"/>
      <c r="H193" s="58" t="s">
        <v>355</v>
      </c>
      <c r="I193" s="58" t="s">
        <v>385</v>
      </c>
      <c r="J193" s="58"/>
      <c r="K193" s="1" t="s">
        <v>315</v>
      </c>
      <c r="L193" s="4">
        <f>Caractéristiques!$I$22+Caractéristiques!$I$18</f>
        <v>17</v>
      </c>
    </row>
    <row r="194" spans="3:12" ht="12.75">
      <c r="C194" s="1">
        <v>223</v>
      </c>
      <c r="D194" t="s">
        <v>402</v>
      </c>
      <c r="F194" s="44"/>
      <c r="L194" s="4">
        <f>Caractéristiques!$I$14+Caractéristiques!$I$22</f>
        <v>28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1">
        <v>35</v>
      </c>
      <c r="F195" s="44"/>
      <c r="H195" s="58" t="s">
        <v>386</v>
      </c>
      <c r="I195" s="58" t="s">
        <v>362</v>
      </c>
      <c r="J195" s="58"/>
      <c r="K195" s="1" t="s">
        <v>270</v>
      </c>
      <c r="L195" s="4">
        <f>Caractéristiques!$I$22+10-Caractéristiques!$E$22</f>
        <v>7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12</v>
      </c>
      <c r="F196" s="44"/>
      <c r="H196" s="58" t="s">
        <v>356</v>
      </c>
      <c r="I196" s="58" t="s">
        <v>351</v>
      </c>
      <c r="J196" s="58"/>
      <c r="K196" s="1" t="s">
        <v>316</v>
      </c>
      <c r="L196" s="4">
        <f>Caractéristiques!$E$12+Caractéristiques!$I$22</f>
        <v>28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1">
        <v>13</v>
      </c>
      <c r="F197" s="44"/>
      <c r="H197" s="58" t="s">
        <v>393</v>
      </c>
      <c r="I197" s="58" t="s">
        <v>385</v>
      </c>
      <c r="J197" s="58"/>
      <c r="K197" s="1" t="s">
        <v>269</v>
      </c>
      <c r="L197" s="4">
        <f>Caractéristiques!$I$16+Caractéristiques!$I$22</f>
        <v>24</v>
      </c>
    </row>
    <row r="198" spans="1:12" ht="12.75">
      <c r="A198" s="1">
        <v>3</v>
      </c>
      <c r="B198" t="s">
        <v>188</v>
      </c>
      <c r="C198" s="1">
        <v>176</v>
      </c>
      <c r="D198" t="s">
        <v>205</v>
      </c>
      <c r="E198" s="1">
        <v>0</v>
      </c>
      <c r="F198" s="44"/>
      <c r="H198" s="58" t="s">
        <v>386</v>
      </c>
      <c r="I198" s="58" t="s">
        <v>361</v>
      </c>
      <c r="J198" s="58"/>
      <c r="K198" s="1" t="s">
        <v>286</v>
      </c>
      <c r="L198" s="4">
        <f>Caractéristiques!$I$20+Caractéristiques!$I$22</f>
        <v>19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1">
        <v>0</v>
      </c>
      <c r="F199" s="44"/>
      <c r="H199" s="58" t="s">
        <v>386</v>
      </c>
      <c r="I199" s="58" t="s">
        <v>388</v>
      </c>
      <c r="J199" s="58"/>
      <c r="K199" s="1" t="s">
        <v>314</v>
      </c>
      <c r="L199" s="4">
        <f>Caractéristiques!$I$18+Caractéristiques!$I$24</f>
        <v>25</v>
      </c>
    </row>
    <row r="200" spans="1:12" ht="12.75">
      <c r="A200" s="1">
        <v>5</v>
      </c>
      <c r="B200" t="s">
        <v>188</v>
      </c>
      <c r="C200" s="1">
        <v>209</v>
      </c>
      <c r="D200" t="s">
        <v>218</v>
      </c>
      <c r="E200" s="1">
        <v>0</v>
      </c>
      <c r="F200" s="44"/>
      <c r="H200" s="58" t="s">
        <v>386</v>
      </c>
      <c r="I200" s="58" t="s">
        <v>353</v>
      </c>
      <c r="J200" s="58"/>
      <c r="K200" s="1" t="s">
        <v>333</v>
      </c>
      <c r="L200" s="4">
        <f>Caractéristiques!$E$12+Caractéristiques!$I$22</f>
        <v>28</v>
      </c>
    </row>
    <row r="201" spans="1:12" ht="12.75">
      <c r="A201" s="1">
        <v>5</v>
      </c>
      <c r="B201" t="s">
        <v>188</v>
      </c>
      <c r="C201" s="1">
        <v>208</v>
      </c>
      <c r="D201" t="s">
        <v>219</v>
      </c>
      <c r="E201" s="1">
        <v>0</v>
      </c>
      <c r="F201" s="44"/>
      <c r="H201" s="58" t="s">
        <v>386</v>
      </c>
      <c r="I201" s="58" t="s">
        <v>353</v>
      </c>
      <c r="J201" s="58"/>
      <c r="K201" s="1" t="s">
        <v>333</v>
      </c>
      <c r="L201" s="4">
        <f>Caractéristiques!$E$12+Caractéristiques!$E$20</f>
        <v>37</v>
      </c>
    </row>
    <row r="202" spans="1:12" ht="12.75">
      <c r="A202" s="1">
        <v>5</v>
      </c>
      <c r="B202" t="s">
        <v>188</v>
      </c>
      <c r="C202" s="1">
        <v>210</v>
      </c>
      <c r="D202" t="s">
        <v>220</v>
      </c>
      <c r="E202" s="1">
        <v>0</v>
      </c>
      <c r="F202" s="44"/>
      <c r="H202" s="58" t="s">
        <v>386</v>
      </c>
      <c r="I202" s="58" t="s">
        <v>353</v>
      </c>
      <c r="J202" s="58"/>
      <c r="K202" s="1" t="s">
        <v>333</v>
      </c>
      <c r="L202" s="4">
        <f>Caractéristiques!$I$22+Caractéristiques!$I$18</f>
        <v>17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221</v>
      </c>
      <c r="E203" s="1">
        <v>0</v>
      </c>
      <c r="F203" s="44"/>
      <c r="G203" s="1"/>
      <c r="H203" s="58" t="s">
        <v>386</v>
      </c>
      <c r="I203" s="58" t="s">
        <v>362</v>
      </c>
      <c r="J203" s="58"/>
      <c r="K203" s="1" t="s">
        <v>270</v>
      </c>
      <c r="L203" s="4">
        <f>Caractéristiques!$I$12+Caractéristiques!$I$24</f>
        <v>37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1">
        <v>11</v>
      </c>
      <c r="F204" s="44"/>
      <c r="H204" s="58" t="s">
        <v>393</v>
      </c>
      <c r="I204" s="58" t="s">
        <v>385</v>
      </c>
      <c r="J204" s="58"/>
      <c r="K204" s="1" t="s">
        <v>269</v>
      </c>
      <c r="L204" s="4">
        <f>Caractéristiques!$I$14+Caractéristiques!$I$22</f>
        <v>28</v>
      </c>
    </row>
    <row r="205" spans="2:12" ht="12.75">
      <c r="B205" t="s">
        <v>188</v>
      </c>
      <c r="D205" t="s">
        <v>216</v>
      </c>
      <c r="E205" s="1">
        <v>12</v>
      </c>
      <c r="F205" s="44"/>
      <c r="H205" s="58"/>
      <c r="I205" s="58"/>
      <c r="J205" s="58"/>
      <c r="L205" s="4">
        <f>Caractéristiques!$E$20+Caractéristiques!$E$12</f>
        <v>37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1">
        <v>30</v>
      </c>
      <c r="F206" s="44"/>
      <c r="H206" s="58" t="s">
        <v>354</v>
      </c>
      <c r="I206" s="58" t="s">
        <v>356</v>
      </c>
      <c r="J206" s="58" t="s">
        <v>388</v>
      </c>
      <c r="K206" s="1" t="s">
        <v>331</v>
      </c>
      <c r="L206" s="4">
        <f>Caractéristiques!$E$22+Caractéristiques!$I$22</f>
        <v>23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17</v>
      </c>
      <c r="F207" s="44"/>
      <c r="H207" s="58" t="s">
        <v>362</v>
      </c>
      <c r="I207" s="58" t="s">
        <v>386</v>
      </c>
      <c r="J207" s="58"/>
      <c r="K207" s="1" t="s">
        <v>335</v>
      </c>
      <c r="L207" s="4">
        <f>Caractéristiques!$I$16+Caractéristiques!$I$22</f>
        <v>24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17</v>
      </c>
      <c r="F208" s="44"/>
      <c r="H208" s="58" t="s">
        <v>362</v>
      </c>
      <c r="I208" s="58" t="s">
        <v>386</v>
      </c>
      <c r="J208" s="58"/>
      <c r="K208" s="1" t="s">
        <v>335</v>
      </c>
      <c r="L208" s="4">
        <f>Caractéristiques!$I$12+Caractéristiques!$I$14</f>
        <v>37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18</v>
      </c>
      <c r="F209" s="44"/>
      <c r="H209" s="58" t="s">
        <v>385</v>
      </c>
      <c r="I209" s="58" t="s">
        <v>386</v>
      </c>
      <c r="J209" s="58"/>
      <c r="K209" s="1" t="s">
        <v>334</v>
      </c>
      <c r="L209" s="4">
        <f>Caractéristiques!$E$12+Caractéristiques!$E$24</f>
        <v>35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1">
        <v>19</v>
      </c>
      <c r="F210" s="44"/>
      <c r="H210" s="58" t="s">
        <v>386</v>
      </c>
      <c r="I210" s="58" t="s">
        <v>362</v>
      </c>
      <c r="J210" s="58"/>
      <c r="K210" s="1" t="s">
        <v>270</v>
      </c>
      <c r="L210" s="4">
        <f>Caractéristiques!$E$18+Caractéristiques!$I$12</f>
        <v>33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1">
        <v>0</v>
      </c>
      <c r="F211" s="44"/>
      <c r="H211" s="58" t="s">
        <v>354</v>
      </c>
      <c r="I211" s="58" t="s">
        <v>350</v>
      </c>
      <c r="J211" s="58"/>
      <c r="K211" s="1" t="s">
        <v>266</v>
      </c>
      <c r="L211" s="4">
        <f>Caractéristiques!$E$12+Caractéristiques!$E$24</f>
        <v>35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11</v>
      </c>
      <c r="F212" s="44"/>
      <c r="H212" s="58" t="s">
        <v>351</v>
      </c>
      <c r="I212" s="58" t="s">
        <v>352</v>
      </c>
      <c r="J212" s="58"/>
      <c r="K212" s="1" t="s">
        <v>312</v>
      </c>
      <c r="L212" s="4">
        <f>Caractéristiques!$I$22+Caractéristiques!$I$18</f>
        <v>17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16</v>
      </c>
      <c r="F213" s="44"/>
      <c r="H213" s="58" t="s">
        <v>351</v>
      </c>
      <c r="I213" s="58" t="s">
        <v>356</v>
      </c>
      <c r="J213" s="58"/>
      <c r="K213" s="1" t="s">
        <v>317</v>
      </c>
      <c r="L213" s="4">
        <f>Caractéristiques!$I$16+Caractéristiques!$I$20</f>
        <v>23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1">
        <v>6</v>
      </c>
      <c r="F214" s="44"/>
      <c r="H214" s="58" t="s">
        <v>387</v>
      </c>
      <c r="I214" s="58" t="s">
        <v>388</v>
      </c>
      <c r="J214" s="58"/>
      <c r="K214" s="1" t="s">
        <v>258</v>
      </c>
      <c r="L214" s="4">
        <f>Caractéristiques!$I$16+Caractéristiques!$I$12</f>
        <v>33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1">
        <v>0</v>
      </c>
      <c r="F215" s="44"/>
      <c r="H215" s="58" t="s">
        <v>354</v>
      </c>
      <c r="I215" s="58" t="s">
        <v>354</v>
      </c>
      <c r="J215" s="58"/>
      <c r="K215" s="1" t="s">
        <v>318</v>
      </c>
      <c r="L215" s="4">
        <f>Caractéristiques!$I$18+Caractéristiques!$I$12</f>
        <v>26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36</v>
      </c>
      <c r="F216" s="44"/>
      <c r="H216" s="58" t="s">
        <v>353</v>
      </c>
      <c r="I216" s="58" t="s">
        <v>354</v>
      </c>
      <c r="J216" s="58"/>
      <c r="K216" s="1" t="s">
        <v>297</v>
      </c>
      <c r="L216" s="4">
        <f>Caractéristiques!$I$24+Caractéristiques!$I$18</f>
        <v>25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12</v>
      </c>
      <c r="F217" s="44"/>
      <c r="H217" s="58" t="s">
        <v>352</v>
      </c>
      <c r="I217" s="58" t="s">
        <v>362</v>
      </c>
      <c r="J217" s="58"/>
      <c r="K217" s="1" t="s">
        <v>320</v>
      </c>
      <c r="L217" s="4">
        <f>Caractéristiques!$I$24+Caractéristiques!$I$12</f>
        <v>37</v>
      </c>
    </row>
    <row r="218" spans="1:12" ht="12.75">
      <c r="A218" s="1">
        <v>2</v>
      </c>
      <c r="B218" t="s">
        <v>188</v>
      </c>
      <c r="C218" s="1">
        <v>144</v>
      </c>
      <c r="D218" t="s">
        <v>194</v>
      </c>
      <c r="E218" s="1">
        <v>0</v>
      </c>
      <c r="F218" s="44"/>
      <c r="H218" s="58" t="s">
        <v>386</v>
      </c>
      <c r="I218" s="58" t="s">
        <v>354</v>
      </c>
      <c r="J218" s="58"/>
      <c r="K218" s="1" t="s">
        <v>313</v>
      </c>
      <c r="L218" s="4">
        <f>Caractéristiques!$I$20+Caractéristiques!$I$22</f>
        <v>19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1">
        <v>0</v>
      </c>
      <c r="F219" s="44"/>
      <c r="H219" s="58" t="s">
        <v>352</v>
      </c>
      <c r="I219" s="58" t="s">
        <v>388</v>
      </c>
      <c r="J219" s="58"/>
      <c r="K219" s="1" t="s">
        <v>321</v>
      </c>
      <c r="L219" s="4">
        <f>Caractéristiques!$I$20+Caractéristiques!$I$22</f>
        <v>19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1">
        <v>5</v>
      </c>
      <c r="F220" s="44"/>
      <c r="H220" s="58" t="s">
        <v>354</v>
      </c>
      <c r="I220" s="58" t="s">
        <v>387</v>
      </c>
      <c r="J220" s="58"/>
      <c r="K220" s="1" t="s">
        <v>261</v>
      </c>
      <c r="L220" s="4">
        <f>Caractéristiques!$E$12+Caractéristiques!$E$14</f>
        <v>32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1">
        <v>17</v>
      </c>
      <c r="F221" s="44"/>
      <c r="H221" s="58" t="s">
        <v>350</v>
      </c>
      <c r="I221" s="58" t="s">
        <v>356</v>
      </c>
      <c r="J221" s="58"/>
      <c r="K221" s="1" t="s">
        <v>309</v>
      </c>
      <c r="L221" s="4">
        <f>Caractéristiques!$E$20+Caractéristiques!$E$24</f>
        <v>36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24</v>
      </c>
      <c r="F222" s="44"/>
      <c r="H222" s="58" t="s">
        <v>353</v>
      </c>
      <c r="I222" s="58" t="s">
        <v>386</v>
      </c>
      <c r="J222" s="58"/>
      <c r="K222" s="1" t="s">
        <v>322</v>
      </c>
      <c r="L222" s="4">
        <f>Caractéristiques!$E$20+Caractéristiques!$E$12</f>
        <v>37</v>
      </c>
    </row>
    <row r="223" spans="1:12" ht="12.75">
      <c r="A223" s="1">
        <v>4</v>
      </c>
      <c r="B223" t="s">
        <v>188</v>
      </c>
      <c r="C223" s="1">
        <v>192</v>
      </c>
      <c r="D223" t="s">
        <v>213</v>
      </c>
      <c r="E223" s="1">
        <v>0</v>
      </c>
      <c r="F223" s="44"/>
      <c r="H223" s="58" t="s">
        <v>386</v>
      </c>
      <c r="I223" s="58" t="s">
        <v>353</v>
      </c>
      <c r="J223" s="58"/>
      <c r="K223" s="1" t="s">
        <v>333</v>
      </c>
      <c r="L223" s="4">
        <f>Caractéristiques!$I$12+Caractéristiques!$E$12</f>
        <v>37</v>
      </c>
    </row>
    <row r="224" spans="1:12" ht="12.75">
      <c r="A224" s="1">
        <v>6</v>
      </c>
      <c r="B224" t="s">
        <v>188</v>
      </c>
      <c r="C224" s="1">
        <v>213</v>
      </c>
      <c r="D224" t="s">
        <v>222</v>
      </c>
      <c r="E224" s="1">
        <v>20</v>
      </c>
      <c r="F224" s="44"/>
      <c r="H224" s="58" t="s">
        <v>386</v>
      </c>
      <c r="I224" s="58" t="s">
        <v>353</v>
      </c>
      <c r="J224" s="58"/>
      <c r="K224" s="1" t="s">
        <v>333</v>
      </c>
      <c r="L224" s="4">
        <f>Caractéristiques!$I$18+Caractéristiques!$I$20</f>
        <v>16</v>
      </c>
    </row>
    <row r="225" spans="1:12" ht="12.75">
      <c r="A225" s="1">
        <v>4</v>
      </c>
      <c r="B225" t="s">
        <v>188</v>
      </c>
      <c r="C225" s="1">
        <v>184</v>
      </c>
      <c r="D225" t="s">
        <v>209</v>
      </c>
      <c r="E225" s="1">
        <v>8</v>
      </c>
      <c r="F225" s="44"/>
      <c r="H225" s="58" t="s">
        <v>386</v>
      </c>
      <c r="I225" s="58" t="s">
        <v>353</v>
      </c>
      <c r="J225" s="58"/>
      <c r="K225" s="1" t="s">
        <v>333</v>
      </c>
      <c r="L225" s="4">
        <f>Caractéristiques!$I$20+Caractéristiques!$I$16</f>
        <v>23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1">
        <v>0</v>
      </c>
      <c r="F226" s="44"/>
      <c r="H226" s="58" t="s">
        <v>350</v>
      </c>
      <c r="I226" s="58" t="s">
        <v>356</v>
      </c>
      <c r="J226" s="58"/>
      <c r="K226" s="1" t="s">
        <v>309</v>
      </c>
      <c r="L226" s="4">
        <f>Caractéristiques!$E$12+Caractéristiques!$I$16</f>
        <v>32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39</v>
      </c>
      <c r="F227" s="44"/>
      <c r="H227" s="58" t="s">
        <v>350</v>
      </c>
      <c r="I227" s="58" t="s">
        <v>362</v>
      </c>
      <c r="J227" s="58"/>
      <c r="K227" s="1" t="s">
        <v>323</v>
      </c>
      <c r="L227" s="4">
        <f>Caractéristiques!$E$14+Caractéristiques!$E$12</f>
        <v>32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1">
        <v>0</v>
      </c>
      <c r="F228" s="44"/>
      <c r="H228" s="58" t="s">
        <v>387</v>
      </c>
      <c r="I228" s="58" t="s">
        <v>388</v>
      </c>
      <c r="J228" s="58"/>
      <c r="K228" s="1" t="s">
        <v>258</v>
      </c>
      <c r="L228" s="4">
        <f>Caractéristiques!$E$14+Caractéristiques!$E$24</f>
        <v>31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1">
        <v>13</v>
      </c>
      <c r="F229" s="44"/>
      <c r="H229" s="58" t="s">
        <v>350</v>
      </c>
      <c r="I229" s="58" t="s">
        <v>386</v>
      </c>
      <c r="J229" s="58"/>
      <c r="K229" s="1" t="s">
        <v>260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8"/>
  <sheetViews>
    <sheetView workbookViewId="0" topLeftCell="A4">
      <selection activeCell="F35" sqref="F35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8" customWidth="1"/>
    <col min="6" max="6" width="5.28125" style="0" customWidth="1"/>
    <col min="7" max="7" width="40.28125" style="0" customWidth="1"/>
  </cols>
  <sheetData>
    <row r="2" spans="1:7" ht="12.75">
      <c r="A2" s="84" t="s">
        <v>403</v>
      </c>
      <c r="B2" s="13"/>
      <c r="C2" s="13"/>
      <c r="D2" s="85"/>
      <c r="E2" s="85"/>
      <c r="F2" s="84" t="s">
        <v>404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236</v>
      </c>
      <c r="C4" s="87">
        <f>Caractéristiques!L24</f>
        <v>93.33333333333333</v>
      </c>
      <c r="F4" s="13" t="s">
        <v>405</v>
      </c>
    </row>
    <row r="6" spans="1:7" ht="14.25" customHeight="1">
      <c r="A6" s="28">
        <v>1</v>
      </c>
      <c r="B6" s="32" t="s">
        <v>406</v>
      </c>
      <c r="C6" s="89">
        <f>C4*0.3</f>
        <v>27.999999999999996</v>
      </c>
      <c r="D6" s="89">
        <f>C6*0.75</f>
        <v>20.999999999999996</v>
      </c>
      <c r="E6" s="90">
        <f>C6*1.25</f>
        <v>34.99999999999999</v>
      </c>
      <c r="F6" s="28"/>
      <c r="G6" s="91"/>
    </row>
    <row r="7" spans="1:7" ht="13.5" customHeight="1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407</v>
      </c>
      <c r="C8" s="89">
        <f>C4*0.2</f>
        <v>18.666666666666668</v>
      </c>
      <c r="D8" s="89">
        <f aca="true" t="shared" si="0" ref="D8:D40">C8*0.75</f>
        <v>14</v>
      </c>
      <c r="E8" s="90">
        <f aca="true" t="shared" si="1" ref="E8:E24">C8*1.25</f>
        <v>23.333333333333336</v>
      </c>
      <c r="F8" s="28"/>
      <c r="G8" s="91"/>
    </row>
    <row r="9" spans="1:7" ht="14.25" customHeight="1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408</v>
      </c>
      <c r="C10" s="89">
        <f>C4*0.45</f>
        <v>42</v>
      </c>
      <c r="D10" s="89">
        <f t="shared" si="0"/>
        <v>31.5</v>
      </c>
      <c r="E10" s="90">
        <f t="shared" si="1"/>
        <v>52.5</v>
      </c>
      <c r="F10" s="28"/>
      <c r="G10" s="91"/>
    </row>
    <row r="11" spans="1:7" ht="14.25" customHeight="1">
      <c r="A11" s="30"/>
      <c r="B11" s="35"/>
      <c r="C11" s="92"/>
      <c r="D11" s="92"/>
      <c r="E11" s="93"/>
      <c r="F11" s="30"/>
      <c r="G11" s="94"/>
    </row>
    <row r="12" spans="1:7" ht="12.75">
      <c r="A12" s="28">
        <v>4</v>
      </c>
      <c r="B12" s="32" t="s">
        <v>409</v>
      </c>
      <c r="C12" s="89">
        <f>C4*0.45</f>
        <v>42</v>
      </c>
      <c r="D12" s="89">
        <f t="shared" si="0"/>
        <v>31.5</v>
      </c>
      <c r="E12" s="90">
        <f t="shared" si="1"/>
        <v>52.5</v>
      </c>
      <c r="F12" s="28"/>
      <c r="G12" s="91"/>
    </row>
    <row r="13" spans="1:7" ht="13.5" customHeight="1">
      <c r="A13" s="30"/>
      <c r="B13" s="35"/>
      <c r="C13" s="92"/>
      <c r="D13" s="92"/>
      <c r="E13" s="93"/>
      <c r="F13" s="30"/>
      <c r="G13" s="94"/>
    </row>
    <row r="14" spans="1:7" ht="12.75" customHeight="1">
      <c r="A14" s="28">
        <v>5</v>
      </c>
      <c r="B14" s="32" t="s">
        <v>410</v>
      </c>
      <c r="C14" s="89">
        <f>C4*0.2</f>
        <v>18.666666666666668</v>
      </c>
      <c r="D14" s="89">
        <f t="shared" si="0"/>
        <v>14</v>
      </c>
      <c r="E14" s="90">
        <f t="shared" si="1"/>
        <v>23.333333333333336</v>
      </c>
      <c r="F14" s="28"/>
      <c r="G14" s="91"/>
    </row>
    <row r="15" spans="1:7" ht="13.5" customHeight="1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411</v>
      </c>
      <c r="C16" s="89">
        <f>C4*0.2</f>
        <v>18.666666666666668</v>
      </c>
      <c r="D16" s="89">
        <f t="shared" si="0"/>
        <v>14</v>
      </c>
      <c r="E16" s="90">
        <f t="shared" si="1"/>
        <v>23.333333333333336</v>
      </c>
      <c r="F16" s="28"/>
      <c r="G16" s="91"/>
    </row>
    <row r="17" spans="1:7" ht="15" customHeight="1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412</v>
      </c>
      <c r="C18" s="89">
        <f>C4*0.45</f>
        <v>42</v>
      </c>
      <c r="D18" s="89">
        <f t="shared" si="0"/>
        <v>31.5</v>
      </c>
      <c r="E18" s="90">
        <f t="shared" si="1"/>
        <v>52.5</v>
      </c>
      <c r="F18" s="28"/>
      <c r="G18" s="91"/>
    </row>
    <row r="19" spans="1:7" ht="14.25" customHeight="1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413</v>
      </c>
      <c r="C20" s="89">
        <f>C4*0.45</f>
        <v>42</v>
      </c>
      <c r="D20" s="89">
        <f t="shared" si="0"/>
        <v>31.5</v>
      </c>
      <c r="E20" s="90">
        <f t="shared" si="1"/>
        <v>52.5</v>
      </c>
      <c r="F20" s="28"/>
      <c r="G20" s="91"/>
    </row>
    <row r="21" spans="1:7" ht="14.25" customHeight="1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414</v>
      </c>
      <c r="C22" s="89">
        <f>C4*0.2</f>
        <v>18.666666666666668</v>
      </c>
      <c r="D22" s="89">
        <f t="shared" si="0"/>
        <v>14</v>
      </c>
      <c r="E22" s="90">
        <f t="shared" si="1"/>
        <v>23.333333333333336</v>
      </c>
      <c r="F22" s="28"/>
      <c r="G22" s="91"/>
    </row>
    <row r="23" spans="1:7" ht="15" customHeight="1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415</v>
      </c>
      <c r="C24" s="89">
        <f>C4*0.15</f>
        <v>13.999999999999998</v>
      </c>
      <c r="D24" s="89">
        <f t="shared" si="0"/>
        <v>10.499999999999998</v>
      </c>
      <c r="E24" s="90">
        <f t="shared" si="1"/>
        <v>17.499999999999996</v>
      </c>
      <c r="F24" s="28"/>
      <c r="G24" s="91"/>
    </row>
    <row r="25" spans="1:7" ht="14.25" customHeight="1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416</v>
      </c>
      <c r="C26" s="89">
        <f>C4*0.45</f>
        <v>42</v>
      </c>
      <c r="D26" s="89">
        <f t="shared" si="0"/>
        <v>31.5</v>
      </c>
      <c r="E26" s="90">
        <f aca="true" t="shared" si="2" ref="E26:E34">C26*1.25</f>
        <v>52.5</v>
      </c>
      <c r="F26" s="28"/>
      <c r="G26" s="91"/>
    </row>
    <row r="27" spans="1:7" ht="15" customHeight="1">
      <c r="A27" s="30"/>
      <c r="B27" s="35"/>
      <c r="C27" s="92"/>
      <c r="D27" s="92"/>
      <c r="E27" s="93"/>
      <c r="F27" s="30"/>
      <c r="G27" s="94"/>
    </row>
    <row r="28" spans="1:7" ht="12.75">
      <c r="A28" s="28">
        <v>12</v>
      </c>
      <c r="B28" s="32" t="s">
        <v>417</v>
      </c>
      <c r="C28" s="89">
        <f>C4*0.15</f>
        <v>13.999999999999998</v>
      </c>
      <c r="D28" s="89">
        <f t="shared" si="0"/>
        <v>10.499999999999998</v>
      </c>
      <c r="E28" s="90">
        <f t="shared" si="2"/>
        <v>17.499999999999996</v>
      </c>
      <c r="F28" s="28"/>
      <c r="G28" s="91"/>
    </row>
    <row r="29" spans="1:7" ht="15" customHeight="1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418</v>
      </c>
      <c r="C30" s="89">
        <f>C4*0.45</f>
        <v>42</v>
      </c>
      <c r="D30" s="89">
        <f t="shared" si="0"/>
        <v>31.5</v>
      </c>
      <c r="E30" s="90">
        <f t="shared" si="2"/>
        <v>52.5</v>
      </c>
      <c r="F30" s="28"/>
      <c r="G30" s="91"/>
    </row>
    <row r="31" spans="1:7" ht="15" customHeight="1">
      <c r="A31" s="30"/>
      <c r="B31" s="35"/>
      <c r="C31" s="92"/>
      <c r="D31" s="92"/>
      <c r="E31" s="93"/>
      <c r="F31" s="30"/>
      <c r="G31" s="94"/>
    </row>
    <row r="32" spans="1:7" ht="12.75">
      <c r="A32" s="28">
        <v>14</v>
      </c>
      <c r="B32" s="32" t="s">
        <v>419</v>
      </c>
      <c r="C32" s="89">
        <f>C4*0.45</f>
        <v>42</v>
      </c>
      <c r="D32" s="89">
        <f t="shared" si="0"/>
        <v>31.5</v>
      </c>
      <c r="E32" s="90">
        <f t="shared" si="2"/>
        <v>52.5</v>
      </c>
      <c r="F32" s="28"/>
      <c r="G32" s="91"/>
    </row>
    <row r="33" spans="1:7" ht="15" customHeight="1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420</v>
      </c>
      <c r="C34" s="89">
        <f>C4*0.3</f>
        <v>27.999999999999996</v>
      </c>
      <c r="D34" s="89">
        <f t="shared" si="0"/>
        <v>20.999999999999996</v>
      </c>
      <c r="E34" s="90">
        <f t="shared" si="2"/>
        <v>34.99999999999999</v>
      </c>
      <c r="F34" s="28"/>
      <c r="G34" s="91"/>
    </row>
    <row r="35" spans="1:7" ht="15.75" customHeight="1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421</v>
      </c>
      <c r="C36" s="89">
        <f>C4*0.3</f>
        <v>27.999999999999996</v>
      </c>
      <c r="D36" s="89">
        <f t="shared" si="0"/>
        <v>20.999999999999996</v>
      </c>
      <c r="E36" s="90">
        <f>C36*1.25</f>
        <v>34.99999999999999</v>
      </c>
      <c r="F36" s="28"/>
      <c r="G36" s="91"/>
    </row>
    <row r="37" spans="1:7" ht="1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422</v>
      </c>
      <c r="C38" s="89">
        <f>C4*0.15</f>
        <v>13.999999999999998</v>
      </c>
      <c r="D38" s="89">
        <f t="shared" si="0"/>
        <v>10.499999999999998</v>
      </c>
      <c r="E38" s="90">
        <f>C38*1.25</f>
        <v>17.499999999999996</v>
      </c>
      <c r="F38" s="28"/>
      <c r="G38" s="91"/>
    </row>
    <row r="39" spans="1:7" ht="1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423</v>
      </c>
      <c r="C40" s="89">
        <f>C4*0.15</f>
        <v>13.999999999999998</v>
      </c>
      <c r="D40" s="89">
        <f t="shared" si="0"/>
        <v>10.499999999999998</v>
      </c>
      <c r="E40" s="90">
        <f>C40*1.25</f>
        <v>17.499999999999996</v>
      </c>
      <c r="F40" s="28"/>
      <c r="G40" s="91"/>
    </row>
    <row r="41" spans="1:7" ht="16.5" customHeight="1">
      <c r="A41" s="30"/>
      <c r="B41" s="35"/>
      <c r="C41" s="92"/>
      <c r="D41" s="92"/>
      <c r="E41" s="93"/>
      <c r="F41" s="30"/>
      <c r="G41" s="94"/>
    </row>
    <row r="43" spans="2:7" ht="12.75">
      <c r="B43" s="84" t="s">
        <v>442</v>
      </c>
      <c r="G43" s="112"/>
    </row>
    <row r="45" spans="2:7" ht="12.75">
      <c r="B45" s="84" t="s">
        <v>443</v>
      </c>
      <c r="G45" s="31"/>
    </row>
    <row r="46" ht="12.75">
      <c r="G46" s="113"/>
    </row>
    <row r="48" spans="2:7" ht="12.75">
      <c r="B48" s="84" t="s">
        <v>444</v>
      </c>
      <c r="G48" s="31"/>
    </row>
    <row r="49" ht="12.75">
      <c r="G49" s="114"/>
    </row>
    <row r="50" ht="12.75">
      <c r="G50" s="113"/>
    </row>
    <row r="52" spans="2:7" ht="12.75">
      <c r="B52" s="84" t="s">
        <v>445</v>
      </c>
      <c r="G52" s="31"/>
    </row>
    <row r="53" spans="2:7" ht="12.75">
      <c r="B53" s="84"/>
      <c r="G53" s="18"/>
    </row>
    <row r="55" ht="12.75">
      <c r="G55" s="114"/>
    </row>
    <row r="56" ht="12.75">
      <c r="G56" s="120"/>
    </row>
    <row r="57" ht="12.75">
      <c r="G57" s="120"/>
    </row>
    <row r="58" ht="12.75">
      <c r="G58" s="120"/>
    </row>
    <row r="59" ht="12.75">
      <c r="G59" s="120"/>
    </row>
    <row r="60" ht="12.75">
      <c r="G60" s="120"/>
    </row>
    <row r="61" ht="12.75">
      <c r="G61" s="120"/>
    </row>
    <row r="62" ht="12.75">
      <c r="G62" s="120"/>
    </row>
    <row r="63" ht="12.75">
      <c r="G63" s="120"/>
    </row>
    <row r="64" ht="12.75">
      <c r="G64" s="120"/>
    </row>
    <row r="65" ht="12.75">
      <c r="G65" s="120"/>
    </row>
    <row r="66" ht="12.75">
      <c r="G66" s="120"/>
    </row>
    <row r="67" ht="12.75">
      <c r="G67" s="120"/>
    </row>
    <row r="68" ht="12.75">
      <c r="G68" s="1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341</v>
      </c>
      <c r="B1" s="1" t="s">
        <v>340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Laurence</cp:lastModifiedBy>
  <cp:lastPrinted>2003-01-01T00:01:43Z</cp:lastPrinted>
  <dcterms:created xsi:type="dcterms:W3CDTF">2006-02-26T20:34:47Z</dcterms:created>
  <dcterms:modified xsi:type="dcterms:W3CDTF">2010-08-07T09:48:50Z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