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7" activeTab="2"/>
  </bookViews>
  <sheets>
    <sheet name="silhouette" sheetId="1" r:id="rId1"/>
    <sheet name="caracteristiques" sheetId="2" r:id="rId2"/>
    <sheet name="competences" sheetId="3" r:id="rId3"/>
    <sheet name="dons" sheetId="4" r:id="rId4"/>
    <sheet name="sorts" sheetId="5" r:id="rId5"/>
    <sheet name="grille" sheetId="6" r:id="rId6"/>
    <sheet name="Calc Marges" sheetId="7" state="hidden" r:id="rId7"/>
    <sheet name="Cosmos" sheetId="8" r:id="rId8"/>
    <sheet name="portes de transit" sheetId="9" r:id="rId9"/>
  </sheets>
  <definedNames>
    <definedName name="_xlnm._FilterDatabase" localSheetId="2" hidden="1">'competences'!$A$3:$J$228</definedName>
    <definedName name="_xlnm._FilterDatabase" localSheetId="4" hidden="1">'sorts'!$A$1:$N$9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39" authorId="0">
      <text>
        <r>
          <rPr>
            <b/>
            <sz val="9"/>
            <color indexed="8"/>
            <rFont val="Tahoma"/>
            <family val="2"/>
          </rPr>
          <t xml:space="preserve">Stéphane:
</t>
        </r>
        <r>
          <rPr>
            <sz val="9"/>
            <color indexed="8"/>
            <rFont val="Tahoma"/>
            <family val="2"/>
          </rPr>
          <t xml:space="preserve">77 + 21
</t>
        </r>
      </text>
    </comment>
    <comment ref="I39" authorId="0">
      <text>
        <r>
          <rPr>
            <b/>
            <sz val="9"/>
            <color indexed="8"/>
            <rFont val="Tahoma"/>
            <family val="2"/>
          </rPr>
          <t xml:space="preserve">Stéphane:
</t>
        </r>
        <r>
          <rPr>
            <sz val="9"/>
            <color indexed="8"/>
            <rFont val="Tahoma"/>
            <family val="2"/>
          </rPr>
          <t xml:space="preserve">73 + 20
</t>
        </r>
      </text>
    </comment>
    <comment ref="M39" authorId="0">
      <text>
        <r>
          <rPr>
            <b/>
            <sz val="9"/>
            <color indexed="8"/>
            <rFont val="Tahoma"/>
            <family val="2"/>
          </rPr>
          <t xml:space="preserve">Stéphane:
</t>
        </r>
        <r>
          <rPr>
            <sz val="9"/>
            <color indexed="8"/>
            <rFont val="Tahoma"/>
            <family val="2"/>
          </rPr>
          <t>73 + 41</t>
        </r>
      </text>
    </comment>
  </commentList>
</comments>
</file>

<file path=xl/sharedStrings.xml><?xml version="1.0" encoding="utf-8"?>
<sst xmlns="http://schemas.openxmlformats.org/spreadsheetml/2006/main" count="1512" uniqueCount="660">
  <si>
    <t>SILHOUETTE</t>
  </si>
  <si>
    <t>MATOS</t>
  </si>
  <si>
    <t>Vitalité</t>
  </si>
  <si>
    <t>Equipement transporté par zone</t>
  </si>
  <si>
    <t>Tête</t>
  </si>
  <si>
    <t>oreillette de communication donné par Loki</t>
  </si>
  <si>
    <t>ceinture holocamouflage</t>
  </si>
  <si>
    <t>Bras droit</t>
  </si>
  <si>
    <t>bague  de marche aérienne, 1D10 round</t>
  </si>
  <si>
    <t>charges</t>
  </si>
  <si>
    <t>Ingredients : cubes 10</t>
  </si>
  <si>
    <t>Torse droit</t>
  </si>
  <si>
    <t>Vêtements de bédouin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</si>
  <si>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</si>
  <si>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</si>
  <si>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</si>
  <si>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</si>
  <si>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</si>
  <si>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</si>
  <si>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</si>
  <si>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bague de march aérienne</t>
  </si>
  <si>
    <t>Abdomen</t>
  </si>
  <si>
    <t>Main gauche</t>
  </si>
  <si>
    <t>BAGUE LASER</t>
  </si>
  <si>
    <t>bague phocus</t>
  </si>
  <si>
    <t>Cuisse droite</t>
  </si>
  <si>
    <t>Cuisse gauche</t>
  </si>
  <si>
    <t>Jambe droite</t>
  </si>
  <si>
    <t>Jambe gauche</t>
  </si>
  <si>
    <t>Pied droit</t>
  </si>
  <si>
    <t>Pied gauche</t>
  </si>
  <si>
    <t>TRENT RAZNOR</t>
  </si>
  <si>
    <t>Age :</t>
  </si>
  <si>
    <t>ans</t>
  </si>
  <si>
    <t>Affinités :</t>
  </si>
  <si>
    <t>7 3 4 0 1 6 2 8 9 5</t>
  </si>
  <si>
    <t>Sexe :</t>
  </si>
  <si>
    <t>Poids :</t>
  </si>
  <si>
    <t>kg</t>
  </si>
  <si>
    <t>M</t>
  </si>
  <si>
    <t>Taille :</t>
  </si>
  <si>
    <t>m</t>
  </si>
  <si>
    <t>Description</t>
  </si>
  <si>
    <t>?</t>
  </si>
  <si>
    <t>organisme :</t>
  </si>
  <si>
    <t>Ideaux /</t>
  </si>
  <si>
    <t>Phobie :</t>
  </si>
  <si>
    <t>Nombre de 'réincarnations'</t>
  </si>
  <si>
    <t>pas matos mais peut tout ramener</t>
  </si>
  <si>
    <t>TRANSFERT</t>
  </si>
  <si>
    <t>PHYSIQUES</t>
  </si>
  <si>
    <t>Score</t>
  </si>
  <si>
    <t>Marge</t>
  </si>
  <si>
    <t>PSYCHIQUES</t>
  </si>
  <si>
    <t>Points dépensés</t>
  </si>
  <si>
    <t>score</t>
  </si>
  <si>
    <t>Vo</t>
  </si>
  <si>
    <t>Pe</t>
  </si>
  <si>
    <t>Perception</t>
  </si>
  <si>
    <t>Raison</t>
  </si>
  <si>
    <t>IIII</t>
  </si>
  <si>
    <t>54 / 27</t>
  </si>
  <si>
    <t>Vi</t>
  </si>
  <si>
    <t>Equilibre</t>
  </si>
  <si>
    <t>E</t>
  </si>
  <si>
    <t>F</t>
  </si>
  <si>
    <t>Force</t>
  </si>
  <si>
    <t>Volonté</t>
  </si>
  <si>
    <t>_1</t>
  </si>
  <si>
    <t>III</t>
  </si>
  <si>
    <t>60/32</t>
  </si>
  <si>
    <t>Re</t>
  </si>
  <si>
    <t>Réflexe</t>
  </si>
  <si>
    <t>Passion</t>
  </si>
  <si>
    <t>IIIII</t>
  </si>
  <si>
    <t>H</t>
  </si>
  <si>
    <t>Habileté</t>
  </si>
  <si>
    <t>Autorité</t>
  </si>
  <si>
    <t>I</t>
  </si>
  <si>
    <t>50/25</t>
  </si>
  <si>
    <t>Ap</t>
  </si>
  <si>
    <t>Apparence</t>
  </si>
  <si>
    <t>Communication</t>
  </si>
  <si>
    <t>II</t>
  </si>
  <si>
    <t>Ad</t>
  </si>
  <si>
    <t>Adaptation</t>
  </si>
  <si>
    <t>Intuition</t>
  </si>
  <si>
    <t>Résident</t>
  </si>
  <si>
    <t>DETECTIONS</t>
  </si>
  <si>
    <t>CA.Nat.</t>
  </si>
  <si>
    <t>CD.Nat.</t>
  </si>
  <si>
    <t>Resistance :</t>
  </si>
  <si>
    <t>Lumineuse</t>
  </si>
  <si>
    <t>Sonore</t>
  </si>
  <si>
    <t>% rejet :</t>
  </si>
  <si>
    <t>Chimique</t>
  </si>
  <si>
    <t>Contact</t>
  </si>
  <si>
    <t>Mega :</t>
  </si>
  <si>
    <t>Psionique :</t>
  </si>
  <si>
    <t>Magie :</t>
  </si>
  <si>
    <t>Motivation</t>
  </si>
  <si>
    <t>Mise en transe</t>
  </si>
  <si>
    <t>Révision runes</t>
  </si>
  <si>
    <t>Resistance Transfert</t>
  </si>
  <si>
    <t>Activation</t>
  </si>
  <si>
    <t>Concentration</t>
  </si>
  <si>
    <t>Lecture sort</t>
  </si>
  <si>
    <t>Phocus</t>
  </si>
  <si>
    <t>Energie</t>
  </si>
  <si>
    <t>15 POINTS</t>
  </si>
  <si>
    <t>UE</t>
  </si>
  <si>
    <t>Immunité</t>
  </si>
  <si>
    <t>Contrôle Mental</t>
  </si>
  <si>
    <t>Vampirisme Pouvoirs</t>
  </si>
  <si>
    <t>Amélioration comp. Via caractéristiques</t>
  </si>
  <si>
    <t>Tech Type</t>
  </si>
  <si>
    <t>Type</t>
  </si>
  <si>
    <t>Code</t>
  </si>
  <si>
    <t>Compétence</t>
  </si>
  <si>
    <t>Exp</t>
  </si>
  <si>
    <t>Comp 1</t>
  </si>
  <si>
    <t>Comp 2</t>
  </si>
  <si>
    <t>Comp 3</t>
  </si>
  <si>
    <t>Formule Calcul competence</t>
  </si>
  <si>
    <t>Calcul competence</t>
  </si>
  <si>
    <t>Espionnage</t>
  </si>
  <si>
    <t>ACROBATIE</t>
  </si>
  <si>
    <t>C</t>
  </si>
  <si>
    <t>Ra</t>
  </si>
  <si>
    <t>C+Ra</t>
  </si>
  <si>
    <t>Relationnel</t>
  </si>
  <si>
    <t>ACTE SEXUEL</t>
  </si>
  <si>
    <t>Pa</t>
  </si>
  <si>
    <t>Ra+Pa</t>
  </si>
  <si>
    <t>Locomotion</t>
  </si>
  <si>
    <t>AEROSTAT</t>
  </si>
  <si>
    <t>Ra+I</t>
  </si>
  <si>
    <t>Survie</t>
  </si>
  <si>
    <t>AGRICULTURE</t>
  </si>
  <si>
    <t>Ra+H</t>
  </si>
  <si>
    <t>ALLUMAGE FEU</t>
  </si>
  <si>
    <t>Ra+Vo</t>
  </si>
  <si>
    <t>ANTHROPOLOGIE</t>
  </si>
  <si>
    <t>Divers Sciences</t>
  </si>
  <si>
    <t>ARCHEOLOGIE</t>
  </si>
  <si>
    <t>E+Ra</t>
  </si>
  <si>
    <t>ARCHITECTURE</t>
  </si>
  <si>
    <t>Combat</t>
  </si>
  <si>
    <t>ARME A FEU  EP. GROS CALIBRE</t>
  </si>
  <si>
    <t>ARME A FEU EP. REPETITION</t>
  </si>
  <si>
    <t>F+H</t>
  </si>
  <si>
    <t>ARME A FEU EPAULE P. CALIBRE</t>
  </si>
  <si>
    <t>ARME A FEU POING GROS CALIBRE</t>
  </si>
  <si>
    <t>ARME A FEU POING P. CALIBRE</t>
  </si>
  <si>
    <t>Re+I</t>
  </si>
  <si>
    <t>ARME A FEU POING REPETITION</t>
  </si>
  <si>
    <t>ARME CASSE MONDE</t>
  </si>
  <si>
    <t>F+Re</t>
  </si>
  <si>
    <t>ARME DE JET MANUELLE</t>
  </si>
  <si>
    <t>Vi+F</t>
  </si>
  <si>
    <t>ARME DE JET MECANIQUE</t>
  </si>
  <si>
    <t>Ra+E</t>
  </si>
  <si>
    <t>ART GRAPHIQUE</t>
  </si>
  <si>
    <t>H+Pe</t>
  </si>
  <si>
    <t>ART MUSICAL</t>
  </si>
  <si>
    <t>ARTILLERIE LEGERE</t>
  </si>
  <si>
    <t>ARTILLERIE LOURDE</t>
  </si>
  <si>
    <t>ARTILLERIE MOBILE</t>
  </si>
  <si>
    <t>H+E</t>
  </si>
  <si>
    <t>AUTOMOBILE</t>
  </si>
  <si>
    <t>F+Pe</t>
  </si>
  <si>
    <t>AVION A HELICE</t>
  </si>
  <si>
    <t>AVION A REACTION</t>
  </si>
  <si>
    <t>BARATIN</t>
  </si>
  <si>
    <t>BATEAU A MOTEUR</t>
  </si>
  <si>
    <t>BATEAU A VAPEUR</t>
  </si>
  <si>
    <t>BIBLIOTHEQUE</t>
  </si>
  <si>
    <t>Re+H</t>
  </si>
  <si>
    <t>BIOLOGIE</t>
  </si>
  <si>
    <t>BOTANIQUE</t>
  </si>
  <si>
    <t>BRASSAGE</t>
  </si>
  <si>
    <t>Fabrication</t>
  </si>
  <si>
    <t>BRICOLAGE</t>
  </si>
  <si>
    <t>BUREAUCRATIE</t>
  </si>
  <si>
    <t>CALMER</t>
  </si>
  <si>
    <t>CAMOUFLAGE</t>
  </si>
  <si>
    <t>(10-Ra)+(10-E)</t>
  </si>
  <si>
    <t>CARTE OECUMENE</t>
  </si>
  <si>
    <t>Pe+Ra</t>
  </si>
  <si>
    <t>CARTOGRAPHIE</t>
  </si>
  <si>
    <t>H+Pa</t>
  </si>
  <si>
    <t>CARTOGRAPHIE ASTRALE</t>
  </si>
  <si>
    <t>Spiritisme</t>
  </si>
  <si>
    <t>CHARISME HYPNOSE</t>
  </si>
  <si>
    <t>CHASSE</t>
  </si>
  <si>
    <t>CHIMIE</t>
  </si>
  <si>
    <t>2*Ra</t>
  </si>
  <si>
    <t>Médecine</t>
  </si>
  <si>
    <t>CHIRURGIE DE POINTE</t>
  </si>
  <si>
    <t>Pa+Ra</t>
  </si>
  <si>
    <t>CODAGE / DECODAGE</t>
  </si>
  <si>
    <t>Chim</t>
  </si>
  <si>
    <t>I+Chim</t>
  </si>
  <si>
    <t>COMBAT A MAINS NUES</t>
  </si>
  <si>
    <t>Vo+I</t>
  </si>
  <si>
    <t>COMBAT AVEC LAME</t>
  </si>
  <si>
    <t>Pa+Vo</t>
  </si>
  <si>
    <t>COMBAT AVEC MASSE</t>
  </si>
  <si>
    <t>Pa+I</t>
  </si>
  <si>
    <t>COMEDIE</t>
  </si>
  <si>
    <t>COMMANDER</t>
  </si>
  <si>
    <t>COMMERCE</t>
  </si>
  <si>
    <t>Cockpit Control</t>
  </si>
  <si>
    <t>COMPOSER PROGRAMME INFO</t>
  </si>
  <si>
    <t>Pe+C</t>
  </si>
  <si>
    <t>COMPTABILITE</t>
  </si>
  <si>
    <t>Ad+Ra</t>
  </si>
  <si>
    <t>CONFECTION DROGUE</t>
  </si>
  <si>
    <t>CONTORSION</t>
  </si>
  <si>
    <t>CONTOURNER SECURITE INFO</t>
  </si>
  <si>
    <t>CONTREFACON</t>
  </si>
  <si>
    <t>Ra+Ad</t>
  </si>
  <si>
    <t>CONVAINCRE</t>
  </si>
  <si>
    <t>CORDONNERIE</t>
  </si>
  <si>
    <t>Vo+C</t>
  </si>
  <si>
    <t>COUTURE</t>
  </si>
  <si>
    <t>CROCHETER SERRURE</t>
  </si>
  <si>
    <t>CUISINE</t>
  </si>
  <si>
    <t>Pe+Re</t>
  </si>
  <si>
    <t>DANCE</t>
  </si>
  <si>
    <t>DECELER CHIMIE</t>
  </si>
  <si>
    <t>DECELER CONTACT</t>
  </si>
  <si>
    <t>DECELER LUMIERE</t>
  </si>
  <si>
    <t>DECELER SON</t>
  </si>
  <si>
    <t>DEGUISEMENT</t>
  </si>
  <si>
    <t>H+Ad</t>
  </si>
  <si>
    <t>DELTAPLANE</t>
  </si>
  <si>
    <t>Vo+H</t>
  </si>
  <si>
    <t>DESAMORCER BOMBE</t>
  </si>
  <si>
    <t>Lum</t>
  </si>
  <si>
    <t>Pe+Lum</t>
  </si>
  <si>
    <t>DESAMORCER PIEGE</t>
  </si>
  <si>
    <t>Son</t>
  </si>
  <si>
    <t>Pe+Son</t>
  </si>
  <si>
    <t>DESSIN INDUSTRIEL</t>
  </si>
  <si>
    <t>Cont</t>
  </si>
  <si>
    <t>Pe+Cont</t>
  </si>
  <si>
    <t>DETECTER MENSONGE</t>
  </si>
  <si>
    <t>Pe+Chim</t>
  </si>
  <si>
    <t>DIPLOMATIE</t>
  </si>
  <si>
    <t>Re+Ad</t>
  </si>
  <si>
    <t>DISCRETION</t>
  </si>
  <si>
    <t>DISSIMULATION</t>
  </si>
  <si>
    <t>DONS DE CONTEUR</t>
  </si>
  <si>
    <t>DRESSAGE</t>
  </si>
  <si>
    <t>DROIDOLOGIE</t>
  </si>
  <si>
    <t>DROIT</t>
  </si>
  <si>
    <t>Pe+H</t>
  </si>
  <si>
    <t>ECONOMIE</t>
  </si>
  <si>
    <t>ECRAN DE VAISSEAU</t>
  </si>
  <si>
    <t>F+Ad</t>
  </si>
  <si>
    <t>EFFACER TRACE</t>
  </si>
  <si>
    <t>ELECTRICITE</t>
  </si>
  <si>
    <t>I+Lum</t>
  </si>
  <si>
    <t>ELECTRONIQUE</t>
  </si>
  <si>
    <t>I+Son</t>
  </si>
  <si>
    <t>ENGIN A CHENILLE</t>
  </si>
  <si>
    <t>I+Cont</t>
  </si>
  <si>
    <t>EQUIATION TERRE</t>
  </si>
  <si>
    <t>Ra+Ra</t>
  </si>
  <si>
    <t>EQUITATION AIR</t>
  </si>
  <si>
    <t>Pe+Ad</t>
  </si>
  <si>
    <t>EQUITATION MER</t>
  </si>
  <si>
    <t>ESCALADER</t>
  </si>
  <si>
    <t>ESQUIVER</t>
  </si>
  <si>
    <t>Pe+I</t>
  </si>
  <si>
    <t>ETHNOLOGIE</t>
  </si>
  <si>
    <t>ETHNOLOGIE E.T</t>
  </si>
  <si>
    <t>EVALUER</t>
  </si>
  <si>
    <t>F+10-E</t>
  </si>
  <si>
    <t>FAIRE PITIE</t>
  </si>
  <si>
    <t>Pe+E</t>
  </si>
  <si>
    <t>FILATURE</t>
  </si>
  <si>
    <t>FOUILLE</t>
  </si>
  <si>
    <t>Vo+10-Ra</t>
  </si>
  <si>
    <t>(</t>
  </si>
  <si>
    <t>FUNAMBULISME</t>
  </si>
  <si>
    <t>C+Ad</t>
  </si>
  <si>
    <t>FUSEE</t>
  </si>
  <si>
    <t>GEOGRAPHIE</t>
  </si>
  <si>
    <t>GEOLOGIE</t>
  </si>
  <si>
    <t>GLISSE</t>
  </si>
  <si>
    <t>GRIMPER CORDE</t>
  </si>
  <si>
    <t>H+Re</t>
  </si>
  <si>
    <t>HELICOPTERE</t>
  </si>
  <si>
    <t>HIBERNATEURS</t>
  </si>
  <si>
    <t>HISTOIRE</t>
  </si>
  <si>
    <t>HYPERSPATIAL 1</t>
  </si>
  <si>
    <t>2*H</t>
  </si>
  <si>
    <t>HYPERSPATIAL 2</t>
  </si>
  <si>
    <t>F+I</t>
  </si>
  <si>
    <t>HYPERSPATIAL 3</t>
  </si>
  <si>
    <t>H+Vo</t>
  </si>
  <si>
    <t>HYPERSPATIAL 4</t>
  </si>
  <si>
    <t>IMITER LES VOIX</t>
  </si>
  <si>
    <t>H+F</t>
  </si>
  <si>
    <t>IMPLANT ROBOTIQUE</t>
  </si>
  <si>
    <t>Ra+F</t>
  </si>
  <si>
    <t>IMPLANT SYNOBIOIDE</t>
  </si>
  <si>
    <t>INSTRUIRE</t>
  </si>
  <si>
    <t>H+Ra</t>
  </si>
  <si>
    <t>INTERCONNECTER ORDI.</t>
  </si>
  <si>
    <t>INTERROGATOIRE</t>
  </si>
  <si>
    <t>((H+Ad)/2)+I</t>
  </si>
  <si>
    <t>JEUX</t>
  </si>
  <si>
    <t>JONGLERIE</t>
  </si>
  <si>
    <t>LANCER</t>
  </si>
  <si>
    <t>LIRE SUR LES LEVRES</t>
  </si>
  <si>
    <t>LITTERATURE</t>
  </si>
  <si>
    <t>MACONNERIE</t>
  </si>
  <si>
    <t>MAGICOLOGIE</t>
  </si>
  <si>
    <t>MAITRISE DES ANIMAUX</t>
  </si>
  <si>
    <t>Re+F</t>
  </si>
  <si>
    <t>MANIPULATION EXPLOSIFS</t>
  </si>
  <si>
    <t>MANIPULER PROGRAMME INFO.</t>
  </si>
  <si>
    <t>Ra+Pe</t>
  </si>
  <si>
    <t>MANŒUVRER VOILE</t>
  </si>
  <si>
    <t>MAQUILLAGE</t>
  </si>
  <si>
    <t>MARCHE ENDURANCE</t>
  </si>
  <si>
    <t>Ad+H</t>
  </si>
  <si>
    <t>MARCHE SPRINT</t>
  </si>
  <si>
    <t>MATHEMATIQUE</t>
  </si>
  <si>
    <t>OUVRIR COFFRE FORT</t>
  </si>
  <si>
    <t>MEDECINE</t>
  </si>
  <si>
    <t>MEGANOLOGIE</t>
  </si>
  <si>
    <t>MEMOIRE CHIMIQUE</t>
  </si>
  <si>
    <t>MEMOIRE LUMINEUSE</t>
  </si>
  <si>
    <t>Ra+Re</t>
  </si>
  <si>
    <t>MEMOIRE SONORE</t>
  </si>
  <si>
    <t>MEMOIRE TACTILE</t>
  </si>
  <si>
    <t>MEMORISER</t>
  </si>
  <si>
    <t>MENUISERIE</t>
  </si>
  <si>
    <t>METALLURGIE</t>
  </si>
  <si>
    <t>METEOROLOGIE</t>
  </si>
  <si>
    <t>MOTO</t>
  </si>
  <si>
    <t>NAGER</t>
  </si>
  <si>
    <t>Re+Ra</t>
  </si>
  <si>
    <t>NAVETTE SPATIALE</t>
  </si>
  <si>
    <t>NAVIGATION AERIENNE</t>
  </si>
  <si>
    <t>NAVIGATION MARITIME</t>
  </si>
  <si>
    <t>NAVIGATION MULTIVERS.</t>
  </si>
  <si>
    <t>NAVIGATION SPATIALE</t>
  </si>
  <si>
    <t>NEUTRALISER POISON</t>
  </si>
  <si>
    <t>NEUTRALISER SECU. INFO</t>
  </si>
  <si>
    <t>OCCULTISME</t>
  </si>
  <si>
    <t>ORIENTATION</t>
  </si>
  <si>
    <t>PARACHUTISME</t>
  </si>
  <si>
    <t>PARADE BOUCLIER</t>
  </si>
  <si>
    <t>PECHE</t>
  </si>
  <si>
    <t>PHARMACIE</t>
  </si>
  <si>
    <t>Vo+E</t>
  </si>
  <si>
    <t>PHILOSOPHIE</t>
  </si>
  <si>
    <t>PHOTOGRAPHIE</t>
  </si>
  <si>
    <t>PHYSIQUE</t>
  </si>
  <si>
    <t>PICKPOCKET</t>
  </si>
  <si>
    <t>PISTER</t>
  </si>
  <si>
    <t>PITRERIE</t>
  </si>
  <si>
    <t>PLANEUR</t>
  </si>
  <si>
    <t>PLONGER</t>
  </si>
  <si>
    <t>Ad+Re</t>
  </si>
  <si>
    <t>POIDS LOURD</t>
  </si>
  <si>
    <t>Ad+Vi</t>
  </si>
  <si>
    <t>POLITIQUE</t>
  </si>
  <si>
    <t>PORT D'ARMURE</t>
  </si>
  <si>
    <t>POSE DE PIEGE</t>
  </si>
  <si>
    <t>POTERIE</t>
  </si>
  <si>
    <t>PROTOCOLE</t>
  </si>
  <si>
    <t>PSIONOLOGIE</t>
  </si>
  <si>
    <t>PSYCHOLOGIE</t>
  </si>
  <si>
    <t>PSYCHOPATHOLOGIE</t>
  </si>
  <si>
    <t>RAYON EP. GROS CALIBRE</t>
  </si>
  <si>
    <t>RAYON EP. PETIT CALIBRE</t>
  </si>
  <si>
    <t>RAYON EP. REPETITION</t>
  </si>
  <si>
    <t>RAYON POING GROS CALIBRE</t>
  </si>
  <si>
    <t>RAYON POING PETIT CALIBRE</t>
  </si>
  <si>
    <t>C+Vo</t>
  </si>
  <si>
    <t>RAYON POING REPETITION</t>
  </si>
  <si>
    <t>C+E</t>
  </si>
  <si>
    <t>REGENERATION</t>
  </si>
  <si>
    <t>Ra+C</t>
  </si>
  <si>
    <t>REPERAGE</t>
  </si>
  <si>
    <t>Pa+C</t>
  </si>
  <si>
    <t>ROBOTIQUE</t>
  </si>
  <si>
    <t>ROULER</t>
  </si>
  <si>
    <t>Au</t>
  </si>
  <si>
    <t>Au+C</t>
  </si>
  <si>
    <t>SABOTAGE</t>
  </si>
  <si>
    <t>SAUTER</t>
  </si>
  <si>
    <t>Pa+H</t>
  </si>
  <si>
    <t>SCULPTURE</t>
  </si>
  <si>
    <t>Ad+Ap</t>
  </si>
  <si>
    <t>SE RENSEIGNER</t>
  </si>
  <si>
    <t>I+Ra</t>
  </si>
  <si>
    <t>SECOURISME</t>
  </si>
  <si>
    <t>C+Au</t>
  </si>
  <si>
    <t>SEDUCTION</t>
  </si>
  <si>
    <t>C+Pa</t>
  </si>
  <si>
    <t>SOCIOLOGIE</t>
  </si>
  <si>
    <t>E+C</t>
  </si>
  <si>
    <t>SOINS / PLANTE</t>
  </si>
  <si>
    <t>C+10-Ap</t>
  </si>
  <si>
    <t>SOMMEIL HYPNOSE</t>
  </si>
  <si>
    <t>SOUS MARIN</t>
  </si>
  <si>
    <t>STARGATE</t>
  </si>
  <si>
    <t>SUBLUM. CLASSE 1</t>
  </si>
  <si>
    <t>SUBLUM. CLASSE 2</t>
  </si>
  <si>
    <t>SUBLUM. CLASSE 3</t>
  </si>
  <si>
    <t>SUBLUM. CLASSE 4</t>
  </si>
  <si>
    <t>SUGGESTION HYPNOSE</t>
  </si>
  <si>
    <t>SURF</t>
  </si>
  <si>
    <t>SYSTEME D</t>
  </si>
  <si>
    <t>SYSTEME D'ALARME</t>
  </si>
  <si>
    <t>Ap+C</t>
  </si>
  <si>
    <t>SYSTEME RADAR</t>
  </si>
  <si>
    <t>SYSTEME RADIO</t>
  </si>
  <si>
    <t>TACTIQUE</t>
  </si>
  <si>
    <t>TAILLE DE GEMME</t>
  </si>
  <si>
    <t>TENIR BOISSON</t>
  </si>
  <si>
    <t>TENIR DROGUES</t>
  </si>
  <si>
    <t>THEOLOGIE</t>
  </si>
  <si>
    <t>Vo+Au</t>
  </si>
  <si>
    <t>TISSAGE</t>
  </si>
  <si>
    <t>Vo+Ra</t>
  </si>
  <si>
    <t>TOMBER</t>
  </si>
  <si>
    <t>TORTURE</t>
  </si>
  <si>
    <t>I+Pa</t>
  </si>
  <si>
    <t>TRAIN</t>
  </si>
  <si>
    <t>TRAVAIL DE MINE</t>
  </si>
  <si>
    <t>TRAVAUX DOMESTIQUES</t>
  </si>
  <si>
    <t>TRAVESTISSEMENT</t>
  </si>
  <si>
    <t>F+Vi</t>
  </si>
  <si>
    <t>TRICHER</t>
  </si>
  <si>
    <t>ULM</t>
  </si>
  <si>
    <t>VEHICULE ANTIGRAV</t>
  </si>
  <si>
    <t>VEHICULE SOUS COUSSIN D'AIR</t>
  </si>
  <si>
    <t>Pa+Au</t>
  </si>
  <si>
    <t>VENTRILOQUERIE</t>
  </si>
  <si>
    <t>Au+Vo</t>
  </si>
  <si>
    <t>VIGILANCE</t>
  </si>
  <si>
    <t>F+Vo</t>
  </si>
  <si>
    <t>XENOETHNOLOGIE</t>
  </si>
  <si>
    <t>ZOOLOGIE</t>
  </si>
  <si>
    <t>Vi+Ad</t>
  </si>
  <si>
    <t>MEDITER</t>
  </si>
  <si>
    <t>SENS DU DESERT</t>
  </si>
  <si>
    <t>Langage shaan</t>
  </si>
  <si>
    <t>Télepathie shaan</t>
  </si>
  <si>
    <t>Perception shaanique</t>
  </si>
  <si>
    <t>Décorporation Mega</t>
  </si>
  <si>
    <t>aura shaaniste</t>
  </si>
  <si>
    <t>apprentissage shaaniste</t>
  </si>
  <si>
    <t>ascension shaaniste</t>
  </si>
  <si>
    <t>Pouvoirs polymorphes</t>
  </si>
  <si>
    <t>Compétence : vitalité</t>
  </si>
  <si>
    <t>Niveau de difficulté :</t>
  </si>
  <si>
    <t>facile</t>
  </si>
  <si>
    <t>normal</t>
  </si>
  <si>
    <t>difficile</t>
  </si>
  <si>
    <t>même race</t>
  </si>
  <si>
    <t>même corpulence, visage, peau</t>
  </si>
  <si>
    <t>sosie</t>
  </si>
  <si>
    <t>Durée de transformation</t>
  </si>
  <si>
    <t>Coût en force et volonté</t>
  </si>
  <si>
    <t>1D10</t>
  </si>
  <si>
    <t>1D20 + 1D4</t>
  </si>
  <si>
    <t>1D30 + 1D6</t>
  </si>
  <si>
    <t>Coût en pv par jour</t>
  </si>
  <si>
    <t>Si transformé le seuil -4 en vitalité est atteint, tirer un D100 :</t>
  </si>
  <si>
    <t>0 / 20</t>
  </si>
  <si>
    <t>retour normal</t>
  </si>
  <si>
    <t>21 / 60</t>
  </si>
  <si>
    <t>transfo aléatoire</t>
  </si>
  <si>
    <t>51 / 100</t>
  </si>
  <si>
    <t>rien ne se passe</t>
  </si>
  <si>
    <t>memoire chimique de l'homme aux chevrons.</t>
  </si>
  <si>
    <t>choc électrique de Corina</t>
  </si>
  <si>
    <t>au max six fois par jour</t>
  </si>
  <si>
    <t xml:space="preserve">au contact d'un adversaire, rajoute un D10 à la CA NAT pour les dégats, l'adversaire doit de plus </t>
  </si>
  <si>
    <t>faire un jet de vi en impossible sous peine de tomber ko pendant 1D6 round</t>
  </si>
  <si>
    <t>Sort</t>
  </si>
  <si>
    <t>Rang</t>
  </si>
  <si>
    <t>Portée</t>
  </si>
  <si>
    <t>Volume</t>
  </si>
  <si>
    <t>Masse</t>
  </si>
  <si>
    <t>Durée</t>
  </si>
  <si>
    <t>Vitesse</t>
  </si>
  <si>
    <t>Psychisme</t>
  </si>
  <si>
    <t>Densité</t>
  </si>
  <si>
    <t>Coût total</t>
  </si>
  <si>
    <t>Niveau</t>
  </si>
  <si>
    <t>Coût</t>
  </si>
  <si>
    <t>Rituel</t>
  </si>
  <si>
    <t>langue</t>
  </si>
  <si>
    <t>famille</t>
  </si>
  <si>
    <t>défaut</t>
  </si>
  <si>
    <t>Projectile Magique</t>
  </si>
  <si>
    <t>6 silhouette</t>
  </si>
  <si>
    <t>6 - 200 m/s</t>
  </si>
  <si>
    <t>9 Pierre</t>
  </si>
  <si>
    <t>1D1000 de dégats</t>
  </si>
  <si>
    <r>
      <t>S</t>
    </r>
    <r>
      <rPr>
        <sz val="10"/>
        <rFont val="Comic Sans MS"/>
        <family val="4"/>
      </rPr>
      <t xml:space="preserve"> Crachat</t>
    </r>
  </si>
  <si>
    <t>altération 1</t>
  </si>
  <si>
    <t>23 + secret</t>
  </si>
  <si>
    <t>Bouclier</t>
  </si>
  <si>
    <t>3 Suit le regard des yeux</t>
  </si>
  <si>
    <t>13 (22)</t>
  </si>
  <si>
    <t>fait apparaître un bouclier devant soi</t>
  </si>
  <si>
    <r>
      <t>S</t>
    </r>
    <r>
      <rPr>
        <sz val="10"/>
        <rFont val="Comic Sans MS"/>
        <family val="4"/>
      </rPr>
      <t xml:space="preserve"> Tendre la main</t>
    </r>
  </si>
  <si>
    <t>abjuration 1</t>
  </si>
  <si>
    <t>Création eau terre feu air</t>
  </si>
  <si>
    <t>6 1D10 heures</t>
  </si>
  <si>
    <t>12 Instantanée Apparaît à l'endroit choisi</t>
  </si>
  <si>
    <t>9 (18)</t>
  </si>
  <si>
    <t>faire apparaître un volume sur un point ciblé</t>
  </si>
  <si>
    <r>
      <t>SVM1</t>
    </r>
    <r>
      <rPr>
        <sz val="10"/>
        <rFont val="Comic Sans MS"/>
        <family val="4"/>
      </rPr>
      <t xml:space="preserve"> Jeter un cube en nommant l'élément</t>
    </r>
  </si>
  <si>
    <t>invocation 1</t>
  </si>
  <si>
    <t>Invisibilité</t>
  </si>
  <si>
    <t>11 (15)</t>
  </si>
  <si>
    <t>se rendre invisible</t>
  </si>
  <si>
    <r>
      <t>SV</t>
    </r>
    <r>
      <rPr>
        <sz val="10"/>
        <rFont val="Comic Sans MS"/>
        <family val="4"/>
      </rPr>
      <t xml:space="preserve"> Prononcer le mot lumière en regardant les autres</t>
    </r>
  </si>
  <si>
    <t>illusion 1</t>
  </si>
  <si>
    <t xml:space="preserve">Soins </t>
  </si>
  <si>
    <t>9 1D1000 KG</t>
  </si>
  <si>
    <t>9 1D10 jour</t>
  </si>
  <si>
    <t>12 (19)</t>
  </si>
  <si>
    <t>contendant/tranchant/feu/hémorragie/fracture</t>
  </si>
  <si>
    <r>
      <t>S</t>
    </r>
    <r>
      <rPr>
        <sz val="10"/>
        <rFont val="Comic Sans MS"/>
        <family val="4"/>
      </rPr>
      <t xml:space="preserve"> Apposition des mains</t>
    </r>
  </si>
  <si>
    <t>altération 2</t>
  </si>
  <si>
    <t>restant</t>
  </si>
  <si>
    <t>Immobilisation</t>
  </si>
  <si>
    <t>3 vue parfaite</t>
  </si>
  <si>
    <t>6 1D100 KG</t>
  </si>
  <si>
    <t>3 1D10 round</t>
  </si>
  <si>
    <t>immobiliser</t>
  </si>
  <si>
    <r>
      <t>S</t>
    </r>
    <r>
      <rPr>
        <sz val="10"/>
        <rFont val="Comic Sans MS"/>
        <family val="4"/>
      </rPr>
      <t xml:space="preserve"> Former un cercle avec les main et fermer le cercle</t>
    </r>
  </si>
  <si>
    <t>abjuration 2</t>
  </si>
  <si>
    <t>Recharger Focus</t>
  </si>
  <si>
    <t>Recharge le focus de 60 pts</t>
  </si>
  <si>
    <r>
      <t>S</t>
    </r>
    <r>
      <rPr>
        <sz val="10"/>
        <rFont val="Comic Sans MS"/>
        <family val="4"/>
      </rPr>
      <t xml:space="preserve"> Secouer le focus comme un shaker</t>
    </r>
  </si>
  <si>
    <t>enchantement 1</t>
  </si>
  <si>
    <t>Réduction objet inanimé</t>
  </si>
  <si>
    <t>Réduit un objet</t>
  </si>
  <si>
    <r>
      <t>S</t>
    </r>
    <r>
      <rPr>
        <sz val="10"/>
        <rFont val="Comic Sans MS"/>
        <family val="4"/>
      </rPr>
      <t xml:space="preserve"> Rapprocher les paumes de ses mains jusqu'à taille voulue</t>
    </r>
  </si>
  <si>
    <t>altération 3</t>
  </si>
  <si>
    <t>Détections des énergies psioniques</t>
  </si>
  <si>
    <t>vision sur la planète</t>
  </si>
  <si>
    <r>
      <t>SVM1</t>
    </r>
    <r>
      <rPr>
        <sz val="10"/>
        <rFont val="Comic Sans MS"/>
        <family val="4"/>
      </rPr>
      <t xml:space="preserve"> Lancer une pincée de sable et chantonner ha ha ha</t>
    </r>
  </si>
  <si>
    <t>invocation 2</t>
  </si>
  <si>
    <t>Barriere Mentale</t>
  </si>
  <si>
    <t>protège de la magie psychique</t>
  </si>
  <si>
    <r>
      <t>SV</t>
    </r>
    <r>
      <rPr>
        <sz val="10"/>
        <rFont val="Comic Sans MS"/>
        <family val="4"/>
      </rPr>
      <t xml:space="preserve"> Passer main sale sur visage "tu ne passeras pas par moi"</t>
    </r>
  </si>
  <si>
    <t>abjuration 3</t>
  </si>
  <si>
    <t>Apaisement des autres</t>
  </si>
  <si>
    <t>Apaiser autrui d'un choc psy</t>
  </si>
  <si>
    <r>
      <t>SV</t>
    </r>
    <r>
      <rPr>
        <sz val="10"/>
        <rFont val="Comic Sans MS"/>
        <family val="4"/>
      </rPr>
      <t xml:space="preserve"> verbal somatique dans la langue nomoi "calme toi ami"</t>
    </r>
  </si>
  <si>
    <t>enchantement 2</t>
  </si>
  <si>
    <t>Assaut mental phobie</t>
  </si>
  <si>
    <t>ILLUSION LIEE PHOBIE CIBLE DEGAT EQM MARGE REUSSITE</t>
  </si>
  <si>
    <r>
      <t>SV</t>
    </r>
    <r>
      <rPr>
        <sz val="10"/>
        <rFont val="Comic Sans MS"/>
        <family val="4"/>
      </rPr>
      <t xml:space="preserve"> verbal somatique nomoi "fais de beaux rêves"</t>
    </r>
  </si>
  <si>
    <t>illusion 2</t>
  </si>
  <si>
    <t>Rapidité</t>
  </si>
  <si>
    <t>6 1D6 ACTION ou 2D100KMH</t>
  </si>
  <si>
    <t>14 (17)</t>
  </si>
  <si>
    <t>1D6 actions par round pendant 1D10heures</t>
  </si>
  <si>
    <r>
      <t>SV</t>
    </r>
    <r>
      <rPr>
        <sz val="10"/>
        <rFont val="Comic Sans MS"/>
        <family val="4"/>
      </rPr>
      <t xml:space="preserve"> "soit rapide comme le vent" avec un geste de la main</t>
    </r>
  </si>
  <si>
    <t>altération 4</t>
  </si>
  <si>
    <t>Charme personne</t>
  </si>
  <si>
    <t xml:space="preserve">Charme </t>
  </si>
  <si>
    <r>
      <t>S</t>
    </r>
    <r>
      <rPr>
        <sz val="10"/>
        <rFont val="Comic Sans MS"/>
        <family val="4"/>
      </rPr>
      <t xml:space="preserve"> Regarder cible - hocher de la tête, hausser les épaules</t>
    </r>
  </si>
  <si>
    <t>enchantement 3</t>
  </si>
  <si>
    <t>Feuille morte</t>
  </si>
  <si>
    <t>copié mais non appris</t>
  </si>
  <si>
    <t>invisibilité de groupe</t>
  </si>
  <si>
    <t>communication multiverselle</t>
  </si>
  <si>
    <t>vent divin</t>
  </si>
  <si>
    <t>Tremblement de terre</t>
  </si>
  <si>
    <t>SVM2 Frotter entre ses mains une poignée de terre préalablement humidifié de sa salive en prononçant : Kaboum !</t>
  </si>
  <si>
    <t>Pétrification</t>
  </si>
  <si>
    <t>Statufie la cible pendant 1d10 jours</t>
  </si>
  <si>
    <t>SVM1 Lancer une poignée de terre en disant stop stop stop!</t>
  </si>
  <si>
    <t>altération</t>
  </si>
  <si>
    <t>Télépathie Psy avec ANIROC</t>
  </si>
  <si>
    <t>annulé</t>
  </si>
  <si>
    <t>Vision astrale</t>
  </si>
  <si>
    <t xml:space="preserve">double négatif </t>
  </si>
  <si>
    <t>Corps astrale</t>
  </si>
  <si>
    <t>Création astrale</t>
  </si>
  <si>
    <t>Sommeil</t>
  </si>
  <si>
    <t>Ne pas tropmer sa compagne</t>
  </si>
  <si>
    <t>ne pas se faire valoir</t>
  </si>
  <si>
    <t>Anneau de marche sur l'air : durée 1D10 round, 42 charges</t>
  </si>
  <si>
    <t>l'argent n'est pas une fin en soi</t>
  </si>
  <si>
    <t>ne pas se mettre en colère</t>
  </si>
  <si>
    <t>Impossible</t>
  </si>
  <si>
    <t>Difficile</t>
  </si>
  <si>
    <t>Normal</t>
  </si>
  <si>
    <t>Facile</t>
  </si>
  <si>
    <t>Evident</t>
  </si>
  <si>
    <t>G</t>
  </si>
  <si>
    <t>T</t>
  </si>
  <si>
    <t>Attributs</t>
  </si>
  <si>
    <t>Avantages</t>
  </si>
  <si>
    <t>Agilité</t>
  </si>
  <si>
    <t>Désavantages</t>
  </si>
  <si>
    <t>Vigueur</t>
  </si>
  <si>
    <t>Cosmos / rang</t>
  </si>
  <si>
    <t>Intelligence</t>
  </si>
  <si>
    <t>Caractéristiques derivées</t>
  </si>
  <si>
    <t>Compétences</t>
  </si>
  <si>
    <t>Concentration stellaire</t>
  </si>
  <si>
    <t>sur 17m</t>
  </si>
  <si>
    <t>Points de vie</t>
  </si>
  <si>
    <t>Dégats physiques</t>
  </si>
  <si>
    <t>Res. Physique</t>
  </si>
  <si>
    <t>Dégats psychiques</t>
  </si>
  <si>
    <t>Résistance psychique</t>
  </si>
  <si>
    <t>initiatives</t>
  </si>
  <si>
    <t>TECHNIQUES SPECIALES</t>
  </si>
  <si>
    <t>Nom</t>
  </si>
  <si>
    <t>Reboot Polymorphe</t>
  </si>
  <si>
    <t>Attaque psy</t>
  </si>
  <si>
    <t>Jet</t>
  </si>
  <si>
    <t>Effet</t>
  </si>
  <si>
    <t>Dégats psy X 1</t>
  </si>
  <si>
    <t>Dégats psy de scotomisation</t>
  </si>
  <si>
    <t>La cible se dissout dans une lac de chair en ébullition</t>
  </si>
  <si>
    <t>Bouclier Polymorphe</t>
  </si>
  <si>
    <t>Défense physique</t>
  </si>
  <si>
    <t>Parade physique et contre attaque</t>
  </si>
  <si>
    <t>Pour esquive en impossible en -3</t>
  </si>
  <si>
    <t>Les cellules vibrent sur une autre fréquence, l'apparence devient trouble</t>
  </si>
  <si>
    <t>SANCTUAIRE</t>
  </si>
  <si>
    <t>Langue</t>
  </si>
  <si>
    <t>MON APPART</t>
  </si>
  <si>
    <t xml:space="preserve">Betaservan </t>
  </si>
  <si>
    <t>Mégaien</t>
  </si>
  <si>
    <t>Elf</t>
  </si>
  <si>
    <t>latin</t>
  </si>
  <si>
    <t>NOMOI</t>
  </si>
  <si>
    <t xml:space="preserve">CENTAURIE </t>
  </si>
  <si>
    <t>PROTEUS</t>
  </si>
  <si>
    <t>FAILLE SPATIO GLACES ?</t>
  </si>
  <si>
    <t>Conapt loki</t>
  </si>
  <si>
    <t>HMV25 DANS UNE CLAIRIERE</t>
  </si>
  <si>
    <t>PAYS ELF ECOLE DE MAGIE</t>
  </si>
  <si>
    <t>POST INTER REIGNE</t>
  </si>
  <si>
    <t>SPLASH CAPITALE DEPOTOIRE</t>
  </si>
  <si>
    <t>BIBLIO ?</t>
  </si>
  <si>
    <t>LABORATOIRE D'ATIN AG</t>
  </si>
  <si>
    <t>ISANDLAWANAH GROTTE D DRAGON AUNORD DE NEWDON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</si>
</sst>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@"/>
  </numFmts>
  <fonts count="1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8"/>
      <name val="Aharoni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center"/>
    </xf>
    <xf numFmtId="164" fontId="3" fillId="0" borderId="8" xfId="0" applyFont="1" applyBorder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0" fillId="0" borderId="2" xfId="0" applyFont="1" applyBorder="1" applyAlignment="1">
      <alignment vertical="center"/>
    </xf>
    <xf numFmtId="164" fontId="0" fillId="0" borderId="3" xfId="0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vertical="center"/>
    </xf>
    <xf numFmtId="164" fontId="0" fillId="0" borderId="9" xfId="0" applyFont="1" applyBorder="1" applyAlignment="1">
      <alignment/>
    </xf>
    <xf numFmtId="164" fontId="0" fillId="0" borderId="10" xfId="0" applyBorder="1" applyAlignment="1" applyProtection="1">
      <alignment/>
      <protection locked="0"/>
    </xf>
    <xf numFmtId="164" fontId="0" fillId="0" borderId="11" xfId="0" applyFont="1" applyBorder="1" applyAlignment="1" applyProtection="1">
      <alignment/>
      <protection locked="0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14" xfId="0" applyFont="1" applyBorder="1" applyAlignment="1">
      <alignment vertical="center"/>
    </xf>
    <xf numFmtId="164" fontId="0" fillId="0" borderId="15" xfId="0" applyFont="1" applyBorder="1" applyAlignment="1" applyProtection="1">
      <alignment horizontal="center"/>
      <protection locked="0"/>
    </xf>
    <xf numFmtId="164" fontId="0" fillId="0" borderId="5" xfId="0" applyFont="1" applyBorder="1" applyAlignment="1">
      <alignment vertical="center"/>
    </xf>
    <xf numFmtId="164" fontId="0" fillId="0" borderId="6" xfId="0" applyBorder="1" applyAlignment="1" applyProtection="1">
      <alignment horizontal="center" vertical="center"/>
      <protection locked="0"/>
    </xf>
    <xf numFmtId="164" fontId="0" fillId="0" borderId="7" xfId="0" applyFont="1" applyBorder="1" applyAlignment="1">
      <alignment vertical="center"/>
    </xf>
    <xf numFmtId="164" fontId="0" fillId="0" borderId="11" xfId="0" applyFont="1" applyBorder="1" applyAlignment="1" applyProtection="1">
      <alignment vertical="top"/>
      <protection locked="0"/>
    </xf>
    <xf numFmtId="164" fontId="0" fillId="0" borderId="13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11" xfId="0" applyBorder="1" applyAlignment="1" applyProtection="1">
      <alignment vertical="top"/>
      <protection locked="0"/>
    </xf>
    <xf numFmtId="164" fontId="0" fillId="0" borderId="13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5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1" xfId="0" applyBorder="1" applyAlignment="1" applyProtection="1">
      <alignment horizontal="center"/>
      <protection locked="0"/>
    </xf>
    <xf numFmtId="164" fontId="2" fillId="0" borderId="9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6" fillId="0" borderId="0" xfId="0" applyFont="1" applyBorder="1" applyAlignment="1" applyProtection="1">
      <alignment horizontal="center"/>
      <protection locked="0"/>
    </xf>
    <xf numFmtId="164" fontId="0" fillId="2" borderId="20" xfId="0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21" xfId="0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3" xfId="0" applyBorder="1" applyAlignment="1" applyProtection="1">
      <alignment horizontal="center"/>
      <protection locked="0"/>
    </xf>
    <xf numFmtId="164" fontId="0" fillId="0" borderId="24" xfId="0" applyFont="1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2" fillId="0" borderId="22" xfId="0" applyFont="1" applyFill="1" applyBorder="1" applyAlignment="1">
      <alignment horizontal="center"/>
    </xf>
    <xf numFmtId="164" fontId="0" fillId="0" borderId="23" xfId="0" applyFill="1" applyBorder="1" applyAlignment="1" applyProtection="1">
      <alignment horizontal="center"/>
      <protection locked="0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0" fillId="0" borderId="26" xfId="0" applyBorder="1" applyAlignment="1">
      <alignment/>
    </xf>
    <xf numFmtId="164" fontId="2" fillId="0" borderId="27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6" xfId="0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15" xfId="0" applyBorder="1" applyAlignment="1" applyProtection="1">
      <alignment horizontal="center" vertical="center"/>
      <protection locked="0"/>
    </xf>
    <xf numFmtId="164" fontId="0" fillId="0" borderId="9" xfId="0" applyFont="1" applyFill="1" applyBorder="1" applyAlignment="1">
      <alignment horizontal="center"/>
    </xf>
    <xf numFmtId="164" fontId="0" fillId="0" borderId="0" xfId="0" applyBorder="1" applyAlignment="1" applyProtection="1">
      <alignment horizontal="center"/>
      <protection locked="0"/>
    </xf>
    <xf numFmtId="164" fontId="0" fillId="2" borderId="0" xfId="0" applyFill="1" applyBorder="1" applyAlignment="1">
      <alignment horizontal="center"/>
    </xf>
    <xf numFmtId="164" fontId="0" fillId="0" borderId="1" xfId="0" applyBorder="1" applyAlignment="1" applyProtection="1">
      <alignment horizontal="center"/>
      <protection locked="0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8" xfId="0" applyBorder="1" applyAlignment="1" applyProtection="1">
      <alignment horizontal="center"/>
      <protection locked="0"/>
    </xf>
    <xf numFmtId="164" fontId="0" fillId="0" borderId="23" xfId="0" applyBorder="1" applyAlignment="1">
      <alignment horizontal="center"/>
    </xf>
    <xf numFmtId="164" fontId="0" fillId="0" borderId="24" xfId="0" applyBorder="1" applyAlignment="1" applyProtection="1">
      <alignment horizontal="center"/>
      <protection locked="0"/>
    </xf>
    <xf numFmtId="164" fontId="2" fillId="0" borderId="2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3" xfId="0" applyFont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9" xfId="0" applyFont="1" applyBorder="1" applyAlignment="1">
      <alignment horizontal="center" vertical="top" wrapText="1"/>
    </xf>
    <xf numFmtId="164" fontId="0" fillId="2" borderId="11" xfId="0" applyFill="1" applyBorder="1" applyAlignment="1">
      <alignment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2" fillId="3" borderId="0" xfId="0" applyFont="1" applyFill="1" applyAlignment="1">
      <alignment/>
    </xf>
    <xf numFmtId="164" fontId="12" fillId="4" borderId="0" xfId="0" applyFont="1" applyFill="1" applyAlignment="1">
      <alignment/>
    </xf>
    <xf numFmtId="164" fontId="14" fillId="5" borderId="0" xfId="0" applyFont="1" applyFill="1" applyAlignment="1">
      <alignment/>
    </xf>
    <xf numFmtId="164" fontId="12" fillId="5" borderId="0" xfId="0" applyFont="1" applyFill="1" applyAlignment="1">
      <alignment/>
    </xf>
    <xf numFmtId="164" fontId="14" fillId="0" borderId="0" xfId="0" applyFont="1" applyAlignment="1">
      <alignment/>
    </xf>
    <xf numFmtId="167" fontId="15" fillId="0" borderId="0" xfId="0" applyNumberFormat="1" applyFont="1" applyAlignment="1">
      <alignment vertical="top" textRotation="255" wrapText="1"/>
    </xf>
    <xf numFmtId="167" fontId="15" fillId="0" borderId="0" xfId="0" applyNumberFormat="1" applyFont="1" applyAlignment="1">
      <alignment vertical="top" textRotation="255"/>
    </xf>
    <xf numFmtId="164" fontId="15" fillId="0" borderId="0" xfId="0" applyFont="1" applyAlignment="1">
      <alignment vertical="top" textRotation="255"/>
    </xf>
    <xf numFmtId="164" fontId="5" fillId="0" borderId="0" xfId="0" applyFont="1" applyAlignment="1">
      <alignment/>
    </xf>
    <xf numFmtId="164" fontId="2" fillId="6" borderId="0" xfId="0" applyFont="1" applyFill="1" applyAlignment="1">
      <alignment/>
    </xf>
    <xf numFmtId="165" fontId="2" fillId="6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41"/>
  <sheetViews>
    <sheetView zoomScale="110" zoomScaleNormal="110" workbookViewId="0" topLeftCell="D1">
      <selection activeCell="L9" sqref="L9"/>
    </sheetView>
  </sheetViews>
  <sheetFormatPr defaultColWidth="11.421875" defaultRowHeight="12.75"/>
  <sheetData>
    <row r="1" spans="4:5" ht="12.75">
      <c r="D1" s="1"/>
      <c r="E1" s="1"/>
    </row>
    <row r="2" spans="1:7" ht="12.75">
      <c r="A2" s="2" t="s">
        <v>0</v>
      </c>
      <c r="B2" s="3"/>
      <c r="C2" s="3"/>
      <c r="D2" s="4"/>
      <c r="E2" s="4"/>
      <c r="F2" s="2" t="s">
        <v>1</v>
      </c>
      <c r="G2" s="2"/>
    </row>
    <row r="3" spans="1:7" ht="12.75">
      <c r="A3" s="3"/>
      <c r="B3" s="3"/>
      <c r="C3" s="3"/>
      <c r="D3" s="4"/>
      <c r="E3" s="4"/>
      <c r="F3" s="3"/>
      <c r="G3" s="3"/>
    </row>
    <row r="4" spans="2:6" ht="12.75">
      <c r="B4" s="5" t="s">
        <v>2</v>
      </c>
      <c r="C4" s="6">
        <f>caracteristiques!L24</f>
        <v>106.66666666666667</v>
      </c>
      <c r="D4" s="1"/>
      <c r="E4" s="1"/>
      <c r="F4" s="3" t="s">
        <v>3</v>
      </c>
    </row>
    <row r="5" spans="4:5" ht="12.75">
      <c r="D5" s="1"/>
      <c r="E5" s="1"/>
    </row>
    <row r="6" spans="1:8" ht="12.75">
      <c r="A6" s="7">
        <v>1</v>
      </c>
      <c r="B6" s="8" t="s">
        <v>4</v>
      </c>
      <c r="C6" s="9">
        <f>C4*0.3</f>
        <v>32</v>
      </c>
      <c r="D6" s="9">
        <f>C6*0.75</f>
        <v>24</v>
      </c>
      <c r="E6" s="10">
        <f>C6*1.25</f>
        <v>40</v>
      </c>
      <c r="F6" s="7"/>
      <c r="G6" s="11"/>
      <c r="H6" t="s">
        <v>5</v>
      </c>
    </row>
    <row r="7" spans="1:8" ht="12.75">
      <c r="A7" s="12"/>
      <c r="B7" s="13"/>
      <c r="C7" s="14"/>
      <c r="D7" s="14"/>
      <c r="E7" s="15"/>
      <c r="F7" s="12"/>
      <c r="G7" s="16"/>
      <c r="H7" t="s">
        <v>6</v>
      </c>
    </row>
    <row r="8" spans="1:13" ht="12.75">
      <c r="A8" s="7">
        <v>2</v>
      </c>
      <c r="B8" s="8" t="s">
        <v>7</v>
      </c>
      <c r="C8" s="9">
        <f>C4*0.2</f>
        <v>21.333333333333336</v>
      </c>
      <c r="D8" s="9">
        <f>C8*0.75</f>
        <v>16</v>
      </c>
      <c r="E8" s="10">
        <f>C8*1.25</f>
        <v>26.66666666666667</v>
      </c>
      <c r="F8" s="7"/>
      <c r="G8" s="11"/>
      <c r="H8" t="s">
        <v>8</v>
      </c>
      <c r="K8" t="s">
        <v>9</v>
      </c>
      <c r="L8">
        <v>39</v>
      </c>
      <c r="M8">
        <v>15</v>
      </c>
    </row>
    <row r="9" spans="1:8" ht="12.75">
      <c r="A9" s="12"/>
      <c r="B9" s="13"/>
      <c r="C9" s="14"/>
      <c r="D9" s="14"/>
      <c r="E9" s="15"/>
      <c r="F9" s="12"/>
      <c r="G9" s="16"/>
      <c r="H9" t="s">
        <v>10</v>
      </c>
    </row>
    <row r="10" spans="1:7" ht="12.75">
      <c r="A10" s="7">
        <v>3</v>
      </c>
      <c r="B10" s="8" t="s">
        <v>11</v>
      </c>
      <c r="C10" s="9">
        <f>C4*0.45</f>
        <v>48</v>
      </c>
      <c r="D10" s="9">
        <f>C10*0.75</f>
        <v>36</v>
      </c>
      <c r="E10" s="10">
        <f>C10*1.25</f>
        <v>60</v>
      </c>
      <c r="F10" s="7"/>
      <c r="G10" s="11"/>
    </row>
    <row r="11" spans="1:8" ht="12.75">
      <c r="A11" s="12"/>
      <c r="B11" s="13"/>
      <c r="C11" s="14"/>
      <c r="D11" s="14"/>
      <c r="E11" s="15"/>
      <c r="F11" s="12"/>
      <c r="G11" s="16"/>
      <c r="H11" t="s">
        <v>12</v>
      </c>
    </row>
    <row r="12" spans="1:7" ht="12.75">
      <c r="A12" s="7">
        <v>4</v>
      </c>
      <c r="B12" s="8" t="s">
        <v>13</v>
      </c>
      <c r="C12" s="9">
        <f>C4*0.45</f>
        <v>48</v>
      </c>
      <c r="D12" s="9">
        <f>C12*0.75</f>
        <v>36</v>
      </c>
      <c r="E12" s="10">
        <f>C12*1.25</f>
        <v>60</v>
      </c>
      <c r="F12" s="7"/>
      <c r="G12" s="11"/>
    </row>
    <row r="13" spans="1:7" ht="12.75">
      <c r="A13" s="12"/>
      <c r="B13" s="13"/>
      <c r="C13" s="14"/>
      <c r="D13" s="14"/>
      <c r="E13" s="15"/>
      <c r="F13" s="12"/>
      <c r="G13" s="16"/>
    </row>
    <row r="14" spans="1:7" ht="12.75">
      <c r="A14" s="7">
        <v>5</v>
      </c>
      <c r="B14" s="8" t="s">
        <v>14</v>
      </c>
      <c r="C14" s="9">
        <f>C4*0.2</f>
        <v>21.333333333333336</v>
      </c>
      <c r="D14" s="9">
        <f>C14*0.75</f>
        <v>16</v>
      </c>
      <c r="E14" s="10">
        <f>C14*1.25</f>
        <v>26.66666666666667</v>
      </c>
      <c r="F14" s="7"/>
      <c r="G14" s="11"/>
    </row>
    <row r="15" spans="1:7" ht="12.75">
      <c r="A15" s="12"/>
      <c r="B15" s="13"/>
      <c r="C15" s="14"/>
      <c r="D15" s="14"/>
      <c r="E15" s="15"/>
      <c r="F15" s="12"/>
      <c r="G15" s="16"/>
    </row>
    <row r="16" spans="1:7" ht="12.75">
      <c r="A16" s="7">
        <v>6</v>
      </c>
      <c r="B16" s="8" t="s">
        <v>15</v>
      </c>
      <c r="C16" s="9">
        <f>C4*0.2</f>
        <v>21.333333333333336</v>
      </c>
      <c r="D16" s="9">
        <f>C16*0.75</f>
        <v>16</v>
      </c>
      <c r="E16" s="10">
        <f>C16*1.25</f>
        <v>26.66666666666667</v>
      </c>
      <c r="F16" s="7"/>
      <c r="G16" s="11"/>
    </row>
    <row r="17" spans="1:7" ht="12.75">
      <c r="A17" s="12"/>
      <c r="B17" s="13"/>
      <c r="C17" s="14">
        <v>18</v>
      </c>
      <c r="D17" s="14"/>
      <c r="E17" s="15"/>
      <c r="F17" s="12"/>
      <c r="G17" s="16"/>
    </row>
    <row r="18" spans="1:7" ht="12.75">
      <c r="A18" s="7">
        <v>7</v>
      </c>
      <c r="B18" s="8" t="s">
        <v>16</v>
      </c>
      <c r="C18" s="9">
        <f>C4*0.45</f>
        <v>48</v>
      </c>
      <c r="D18" s="9">
        <f>C18*0.75</f>
        <v>36</v>
      </c>
      <c r="E18" s="10">
        <f>C18*1.25</f>
        <v>60</v>
      </c>
      <c r="F18" s="7"/>
      <c r="G18" s="11"/>
    </row>
    <row r="19" spans="1:7" ht="12.75">
      <c r="A19" s="12"/>
      <c r="B19" s="13"/>
      <c r="C19" s="14"/>
      <c r="D19" s="14"/>
      <c r="E19" s="15"/>
      <c r="F19" s="12"/>
      <c r="G19" s="16"/>
    </row>
    <row r="20" spans="1:7" ht="12.75">
      <c r="A20" s="7">
        <v>8</v>
      </c>
      <c r="B20" s="8" t="s">
        <v>17</v>
      </c>
      <c r="C20" s="9">
        <f>C4*0.45</f>
        <v>48</v>
      </c>
      <c r="D20" s="9">
        <f>C20*0.75</f>
        <v>36</v>
      </c>
      <c r="E20" s="10">
        <f>C20*1.25</f>
        <v>60</v>
      </c>
      <c r="F20" s="7"/>
      <c r="G20" s="11"/>
    </row>
    <row r="21" spans="1:7" ht="12.75">
      <c r="A21" s="12"/>
      <c r="B21" s="13"/>
      <c r="C21" s="14">
        <v>11</v>
      </c>
      <c r="D21" s="14"/>
      <c r="E21" s="15"/>
      <c r="F21" s="12"/>
      <c r="G21" s="16"/>
    </row>
    <row r="22" spans="1:7" ht="12.75">
      <c r="A22" s="7">
        <v>9</v>
      </c>
      <c r="B22" s="8" t="s">
        <v>18</v>
      </c>
      <c r="C22" s="9">
        <f>C4*0.2</f>
        <v>21.333333333333336</v>
      </c>
      <c r="D22" s="9">
        <f>C22*0.75</f>
        <v>16</v>
      </c>
      <c r="E22" s="10">
        <f>C22*1.25</f>
        <v>26.66666666666667</v>
      </c>
      <c r="F22" s="7"/>
      <c r="G22" s="11"/>
    </row>
    <row r="23" spans="1:7" ht="12.75">
      <c r="A23" s="12"/>
      <c r="B23" s="13"/>
      <c r="C23" s="14"/>
      <c r="D23" s="14"/>
      <c r="E23" s="15"/>
      <c r="F23" s="12"/>
      <c r="G23" s="16"/>
    </row>
    <row r="24" spans="1:7" ht="12.75">
      <c r="A24" s="7">
        <v>10</v>
      </c>
      <c r="B24" s="8" t="s">
        <v>19</v>
      </c>
      <c r="C24" s="9">
        <f>C4*0.15</f>
        <v>16</v>
      </c>
      <c r="D24" s="9">
        <f>C24*0.75</f>
        <v>12</v>
      </c>
      <c r="E24" s="10">
        <f>C24*1.25</f>
        <v>20</v>
      </c>
      <c r="F24" s="7" t="s">
        <v>20</v>
      </c>
      <c r="G24" s="11"/>
    </row>
    <row r="25" spans="1:7" ht="12.75">
      <c r="A25" s="12"/>
      <c r="B25" s="13"/>
      <c r="C25" s="14"/>
      <c r="D25" s="14"/>
      <c r="E25" s="15"/>
      <c r="F25" s="12"/>
      <c r="G25" s="16"/>
    </row>
    <row r="26" spans="1:7" ht="12.75">
      <c r="A26" s="7">
        <v>11</v>
      </c>
      <c r="B26" s="8" t="s">
        <v>21</v>
      </c>
      <c r="C26" s="9">
        <f>C4*0.45</f>
        <v>48</v>
      </c>
      <c r="D26" s="9">
        <f>C26*0.75</f>
        <v>36</v>
      </c>
      <c r="E26" s="10">
        <f>C26*1.25</f>
        <v>60</v>
      </c>
      <c r="F26" s="7"/>
      <c r="G26" s="11"/>
    </row>
    <row r="27" spans="1:7" ht="12.75">
      <c r="A27" s="12"/>
      <c r="B27" s="13"/>
      <c r="C27" s="14"/>
      <c r="D27" s="14"/>
      <c r="E27" s="15"/>
      <c r="F27" s="12"/>
      <c r="G27" s="16"/>
    </row>
    <row r="28" spans="1:7" ht="12.75">
      <c r="A28" s="7">
        <v>12</v>
      </c>
      <c r="B28" s="8" t="s">
        <v>22</v>
      </c>
      <c r="C28" s="9">
        <f>C4*0.15</f>
        <v>16</v>
      </c>
      <c r="D28" s="9">
        <f>C28*0.75</f>
        <v>12</v>
      </c>
      <c r="E28" s="10">
        <f>C28*1.25</f>
        <v>20</v>
      </c>
      <c r="F28" s="7" t="s">
        <v>23</v>
      </c>
      <c r="G28" s="11"/>
    </row>
    <row r="29" spans="1:7" ht="12.75">
      <c r="A29" s="12"/>
      <c r="B29" s="13"/>
      <c r="C29" s="14"/>
      <c r="D29" s="14"/>
      <c r="E29" s="15"/>
      <c r="F29" s="12" t="s">
        <v>24</v>
      </c>
      <c r="G29" s="16"/>
    </row>
    <row r="30" spans="1:7" ht="12.75">
      <c r="A30" s="7">
        <v>13</v>
      </c>
      <c r="B30" s="8" t="s">
        <v>25</v>
      </c>
      <c r="C30" s="9">
        <f>C4*0.45</f>
        <v>48</v>
      </c>
      <c r="D30" s="9">
        <f>C30*0.75</f>
        <v>36</v>
      </c>
      <c r="E30" s="10">
        <f>C30*1.25</f>
        <v>60</v>
      </c>
      <c r="F30" s="7"/>
      <c r="G30" s="11"/>
    </row>
    <row r="31" spans="1:7" ht="12.75">
      <c r="A31" s="12"/>
      <c r="B31" s="13"/>
      <c r="C31" s="14"/>
      <c r="D31" s="14"/>
      <c r="E31" s="15"/>
      <c r="F31" s="12"/>
      <c r="G31" s="16"/>
    </row>
    <row r="32" spans="1:7" ht="12.75">
      <c r="A32" s="7">
        <v>14</v>
      </c>
      <c r="B32" s="8" t="s">
        <v>26</v>
      </c>
      <c r="C32" s="9">
        <f>C4*0.45</f>
        <v>48</v>
      </c>
      <c r="D32" s="9">
        <f>C32*0.75</f>
        <v>36</v>
      </c>
      <c r="E32" s="10">
        <f>C32*1.25</f>
        <v>60</v>
      </c>
      <c r="F32" s="7"/>
      <c r="G32" s="11"/>
    </row>
    <row r="33" spans="1:7" ht="12.75">
      <c r="A33" s="12"/>
      <c r="B33" s="13"/>
      <c r="C33" s="14"/>
      <c r="D33" s="14"/>
      <c r="E33" s="15"/>
      <c r="F33" s="12"/>
      <c r="G33" s="16"/>
    </row>
    <row r="34" spans="1:7" ht="12.75">
      <c r="A34" s="7">
        <v>15</v>
      </c>
      <c r="B34" s="8" t="s">
        <v>27</v>
      </c>
      <c r="C34" s="9">
        <f>C4*0.3</f>
        <v>32</v>
      </c>
      <c r="D34" s="9">
        <f>C34*0.75</f>
        <v>24</v>
      </c>
      <c r="E34" s="10">
        <f>C34*1.25</f>
        <v>40</v>
      </c>
      <c r="F34" s="7"/>
      <c r="G34" s="11"/>
    </row>
    <row r="35" spans="1:7" ht="12.75">
      <c r="A35" s="12"/>
      <c r="B35" s="13"/>
      <c r="C35" s="14"/>
      <c r="D35" s="14"/>
      <c r="E35" s="15"/>
      <c r="F35" s="12"/>
      <c r="G35" s="16"/>
    </row>
    <row r="36" spans="1:7" ht="12.75">
      <c r="A36" s="7">
        <v>16</v>
      </c>
      <c r="B36" s="8" t="s">
        <v>28</v>
      </c>
      <c r="C36" s="9">
        <f>C4*0.3</f>
        <v>32</v>
      </c>
      <c r="D36" s="9">
        <f>C36*0.75</f>
        <v>24</v>
      </c>
      <c r="E36" s="10">
        <f>C36*1.25</f>
        <v>40</v>
      </c>
      <c r="F36" s="7"/>
      <c r="G36" s="11"/>
    </row>
    <row r="37" spans="1:7" ht="12.75">
      <c r="A37" s="12"/>
      <c r="B37" s="13"/>
      <c r="C37" s="14"/>
      <c r="D37" s="14"/>
      <c r="E37" s="15"/>
      <c r="F37" s="12"/>
      <c r="G37" s="16"/>
    </row>
    <row r="38" spans="1:7" ht="12.75">
      <c r="A38" s="7">
        <v>17</v>
      </c>
      <c r="B38" s="8" t="s">
        <v>29</v>
      </c>
      <c r="C38" s="9">
        <f>C4*0.15</f>
        <v>16</v>
      </c>
      <c r="D38" s="9">
        <f>C38*0.75</f>
        <v>12</v>
      </c>
      <c r="E38" s="10">
        <f>C38*1.25</f>
        <v>20</v>
      </c>
      <c r="F38" s="7">
        <v>4</v>
      </c>
      <c r="G38" s="11"/>
    </row>
    <row r="39" spans="1:7" ht="12.75">
      <c r="A39" s="12"/>
      <c r="B39" s="13"/>
      <c r="C39" s="14"/>
      <c r="D39" s="14"/>
      <c r="E39" s="15"/>
      <c r="F39" s="12"/>
      <c r="G39" s="16"/>
    </row>
    <row r="40" spans="1:7" ht="12.75">
      <c r="A40" s="7">
        <v>18</v>
      </c>
      <c r="B40" s="8" t="s">
        <v>30</v>
      </c>
      <c r="C40" s="9">
        <f>C4*0.15</f>
        <v>16</v>
      </c>
      <c r="D40" s="9">
        <f>C40*0.75</f>
        <v>12</v>
      </c>
      <c r="E40" s="10">
        <f>C40*1.25</f>
        <v>20</v>
      </c>
      <c r="F40" s="7"/>
      <c r="G40" s="11"/>
    </row>
    <row r="41" spans="1:7" ht="12.75">
      <c r="A41" s="12"/>
      <c r="B41" s="13"/>
      <c r="C41" s="14"/>
      <c r="D41" s="14"/>
      <c r="E41" s="15"/>
      <c r="F41" s="12"/>
      <c r="G41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S54"/>
  <sheetViews>
    <sheetView zoomScale="110" zoomScaleNormal="110" workbookViewId="0" topLeftCell="A25">
      <selection activeCell="J43" sqref="J43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7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7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12.75">
      <c r="D1" s="18" t="s">
        <v>31</v>
      </c>
      <c r="E1" s="18"/>
      <c r="F1" s="18"/>
      <c r="G1" s="18"/>
      <c r="H1" s="18"/>
      <c r="I1" s="18"/>
      <c r="J1" s="18"/>
    </row>
    <row r="2" spans="4:14" ht="12.75" customHeight="1">
      <c r="D2" s="19"/>
      <c r="E2" s="19"/>
      <c r="F2" s="19"/>
      <c r="G2" s="19"/>
      <c r="H2" s="19"/>
      <c r="I2" s="19"/>
      <c r="J2" s="19"/>
      <c r="L2" s="20" t="s">
        <v>32</v>
      </c>
      <c r="M2" s="21">
        <v>128</v>
      </c>
      <c r="N2" s="22" t="s">
        <v>33</v>
      </c>
    </row>
    <row r="3" spans="1:14" ht="12.75">
      <c r="A3" s="23" t="s">
        <v>34</v>
      </c>
      <c r="B3" s="24"/>
      <c r="C3" s="24"/>
      <c r="D3" s="24"/>
      <c r="E3" s="24"/>
      <c r="F3" s="25" t="s">
        <v>35</v>
      </c>
      <c r="G3" s="25"/>
      <c r="H3" s="25"/>
      <c r="J3" s="26" t="s">
        <v>36</v>
      </c>
      <c r="L3" s="27" t="s">
        <v>37</v>
      </c>
      <c r="M3" s="28">
        <v>75</v>
      </c>
      <c r="N3" s="29" t="s">
        <v>38</v>
      </c>
    </row>
    <row r="4" spans="10:14" ht="12.75">
      <c r="J4" s="30" t="s">
        <v>39</v>
      </c>
      <c r="L4" s="31" t="s">
        <v>40</v>
      </c>
      <c r="M4" s="32">
        <v>1.8</v>
      </c>
      <c r="N4" s="33" t="s">
        <v>41</v>
      </c>
    </row>
    <row r="5" spans="1:8" ht="12.75">
      <c r="A5" s="7" t="s">
        <v>42</v>
      </c>
      <c r="B5" s="34" t="s">
        <v>43</v>
      </c>
      <c r="C5" s="34"/>
      <c r="D5" s="34"/>
      <c r="E5" s="34"/>
      <c r="F5" s="34"/>
      <c r="G5" s="34"/>
      <c r="H5" s="34"/>
    </row>
    <row r="6" spans="1:14" ht="12.75">
      <c r="A6" s="35" t="s">
        <v>44</v>
      </c>
      <c r="B6" s="34"/>
      <c r="C6" s="34"/>
      <c r="D6" s="34"/>
      <c r="E6" s="34"/>
      <c r="F6" s="34"/>
      <c r="G6" s="34"/>
      <c r="H6" s="34"/>
      <c r="J6" s="36" t="s">
        <v>45</v>
      </c>
      <c r="K6" s="8"/>
      <c r="L6" s="37"/>
      <c r="M6" s="37"/>
      <c r="N6" s="37"/>
    </row>
    <row r="7" spans="1:14" ht="12.75">
      <c r="A7" s="35"/>
      <c r="B7" s="34"/>
      <c r="C7" s="34"/>
      <c r="D7" s="34"/>
      <c r="E7" s="34"/>
      <c r="F7" s="34"/>
      <c r="G7" s="34"/>
      <c r="H7" s="34"/>
      <c r="J7" s="38" t="s">
        <v>46</v>
      </c>
      <c r="K7" s="39"/>
      <c r="L7" s="37"/>
      <c r="M7" s="37"/>
      <c r="N7" s="37"/>
    </row>
    <row r="8" spans="1:19" ht="12.75">
      <c r="A8" s="12"/>
      <c r="B8" s="34"/>
      <c r="C8" s="34"/>
      <c r="D8" s="34"/>
      <c r="E8" s="34"/>
      <c r="F8" s="34"/>
      <c r="G8" s="34"/>
      <c r="H8" s="34"/>
      <c r="J8" s="40"/>
      <c r="K8" s="13"/>
      <c r="L8" s="37"/>
      <c r="M8" s="37"/>
      <c r="N8" s="37"/>
      <c r="P8" t="s">
        <v>47</v>
      </c>
      <c r="R8">
        <v>13</v>
      </c>
      <c r="S8" t="s">
        <v>48</v>
      </c>
    </row>
    <row r="10" spans="1:13" ht="12.75">
      <c r="A10" s="41" t="s">
        <v>49</v>
      </c>
      <c r="B10" s="41"/>
      <c r="D10" s="42" t="s">
        <v>50</v>
      </c>
      <c r="E10" s="43" t="s">
        <v>51</v>
      </c>
      <c r="F10" s="44" t="s">
        <v>52</v>
      </c>
      <c r="H10" s="42" t="s">
        <v>53</v>
      </c>
      <c r="I10" s="43" t="s">
        <v>51</v>
      </c>
      <c r="J10" s="44" t="s">
        <v>52</v>
      </c>
      <c r="L10" s="45" t="s">
        <v>54</v>
      </c>
      <c r="M10" s="45"/>
    </row>
    <row r="11" spans="4:14" ht="12.75">
      <c r="D11" s="46"/>
      <c r="E11" s="47" t="s">
        <v>55</v>
      </c>
      <c r="F11" s="48"/>
      <c r="H11" s="46"/>
      <c r="I11" s="47" t="s">
        <v>55</v>
      </c>
      <c r="J11" s="48"/>
      <c r="L11" s="7" t="s">
        <v>56</v>
      </c>
      <c r="M11" s="49">
        <v>107</v>
      </c>
      <c r="N11" s="49"/>
    </row>
    <row r="12" spans="1:14" ht="12.75">
      <c r="A12" s="50" t="s">
        <v>57</v>
      </c>
      <c r="B12" s="49">
        <v>23</v>
      </c>
      <c r="D12" s="51" t="s">
        <v>58</v>
      </c>
      <c r="E12" s="52">
        <v>15</v>
      </c>
      <c r="F12" s="53">
        <f>DGET('Calc Marges'!$A$1:$B$31,"Marge",E11:E12)</f>
        <v>5</v>
      </c>
      <c r="H12" s="51" t="s">
        <v>59</v>
      </c>
      <c r="I12" s="52">
        <v>13</v>
      </c>
      <c r="J12" s="53">
        <f>DGET('Calc Marges'!$A$1:$B$31,"Marge",I11:I12)</f>
        <v>5</v>
      </c>
      <c r="L12" s="54">
        <f>(I16)*20/3</f>
        <v>106.66666666666667</v>
      </c>
      <c r="M12" s="49"/>
      <c r="N12" s="49"/>
    </row>
    <row r="13" spans="1:14" ht="12.75">
      <c r="A13" s="55"/>
      <c r="B13" s="17"/>
      <c r="D13" s="51"/>
      <c r="E13" s="56" t="s">
        <v>55</v>
      </c>
      <c r="F13" s="57"/>
      <c r="H13" s="51"/>
      <c r="I13" s="56" t="s">
        <v>55</v>
      </c>
      <c r="J13" s="57" t="s">
        <v>60</v>
      </c>
      <c r="L13" s="12" t="s">
        <v>61</v>
      </c>
      <c r="M13" s="49"/>
      <c r="N13" s="49"/>
    </row>
    <row r="14" spans="1:14" ht="12.75">
      <c r="A14" s="50" t="s">
        <v>62</v>
      </c>
      <c r="B14" s="49">
        <v>22</v>
      </c>
      <c r="D14" s="51" t="s">
        <v>2</v>
      </c>
      <c r="E14" s="52">
        <v>16</v>
      </c>
      <c r="F14" s="53">
        <v>6</v>
      </c>
      <c r="H14" s="51" t="s">
        <v>63</v>
      </c>
      <c r="I14" s="52">
        <v>18</v>
      </c>
      <c r="J14" s="53">
        <f>DGET('Calc Marges'!$A$1:$B$31,"Marge",I13:I14)</f>
        <v>6</v>
      </c>
      <c r="L14" s="39"/>
      <c r="M14" s="58"/>
      <c r="N14" s="58"/>
    </row>
    <row r="15" spans="1:14" ht="12.75">
      <c r="A15" s="55"/>
      <c r="B15" s="17"/>
      <c r="D15" s="51"/>
      <c r="E15" s="56" t="s">
        <v>55</v>
      </c>
      <c r="F15" s="57" t="s">
        <v>60</v>
      </c>
      <c r="H15" s="51"/>
      <c r="I15" s="56" t="s">
        <v>55</v>
      </c>
      <c r="J15" s="57"/>
      <c r="L15" s="7" t="s">
        <v>64</v>
      </c>
      <c r="M15" s="49">
        <v>92</v>
      </c>
      <c r="N15" s="49"/>
    </row>
    <row r="16" spans="1:14" ht="12.75">
      <c r="A16" s="50" t="s">
        <v>65</v>
      </c>
      <c r="B16" s="49">
        <v>15</v>
      </c>
      <c r="D16" s="51" t="s">
        <v>66</v>
      </c>
      <c r="E16" s="52">
        <v>15</v>
      </c>
      <c r="F16" s="53">
        <f>DGET('Calc Marges'!$A$1:$B$31,"Marge",E15:E16)</f>
        <v>5</v>
      </c>
      <c r="H16" s="51" t="s">
        <v>67</v>
      </c>
      <c r="I16" s="52">
        <v>16</v>
      </c>
      <c r="J16" s="53">
        <f>DGET('Calc Marges'!$A$1:$B$31,"Marge",I15:I16)</f>
        <v>6</v>
      </c>
      <c r="L16" s="54">
        <v>127</v>
      </c>
      <c r="M16" s="49"/>
      <c r="N16" s="49"/>
    </row>
    <row r="17" spans="1:14" ht="12.75">
      <c r="A17" s="55" t="s">
        <v>68</v>
      </c>
      <c r="B17" s="17"/>
      <c r="D17" s="51"/>
      <c r="E17" s="56" t="s">
        <v>55</v>
      </c>
      <c r="F17" s="57"/>
      <c r="H17" s="51"/>
      <c r="I17" s="56" t="s">
        <v>55</v>
      </c>
      <c r="J17" s="57" t="s">
        <v>69</v>
      </c>
      <c r="L17" s="12" t="s">
        <v>70</v>
      </c>
      <c r="M17" s="49"/>
      <c r="N17" s="49"/>
    </row>
    <row r="18" spans="1:14" ht="12.75">
      <c r="A18" s="50" t="s">
        <v>71</v>
      </c>
      <c r="B18" s="49">
        <v>17</v>
      </c>
      <c r="D18" s="51" t="s">
        <v>72</v>
      </c>
      <c r="E18" s="52">
        <v>13</v>
      </c>
      <c r="F18" s="53">
        <v>5</v>
      </c>
      <c r="H18" s="51" t="s">
        <v>73</v>
      </c>
      <c r="I18" s="52">
        <v>16</v>
      </c>
      <c r="J18" s="53">
        <f>DGET('Calc Marges'!$A$1:$B$31,"Marge",I17:I18)</f>
        <v>6</v>
      </c>
      <c r="L18" s="39"/>
      <c r="M18" s="58"/>
      <c r="N18" s="58"/>
    </row>
    <row r="19" spans="1:14" ht="12.75">
      <c r="A19" s="55"/>
      <c r="B19" s="17"/>
      <c r="D19" s="51"/>
      <c r="E19" s="56" t="s">
        <v>55</v>
      </c>
      <c r="F19" s="57" t="s">
        <v>69</v>
      </c>
      <c r="H19" s="51"/>
      <c r="I19" s="56" t="s">
        <v>55</v>
      </c>
      <c r="J19" s="57" t="s">
        <v>74</v>
      </c>
      <c r="L19" s="7" t="s">
        <v>65</v>
      </c>
      <c r="M19" s="49">
        <v>82</v>
      </c>
      <c r="N19" s="49"/>
    </row>
    <row r="20" spans="1:14" ht="12.75">
      <c r="A20" s="50" t="s">
        <v>75</v>
      </c>
      <c r="B20" s="49">
        <v>19</v>
      </c>
      <c r="D20" s="51" t="s">
        <v>76</v>
      </c>
      <c r="E20" s="52">
        <v>15</v>
      </c>
      <c r="F20" s="53">
        <f>DGET('Calc Marges'!$A$1:$B$31,"Marge",E19:E20)</f>
        <v>5</v>
      </c>
      <c r="H20" s="51" t="s">
        <v>77</v>
      </c>
      <c r="I20" s="52">
        <v>7</v>
      </c>
      <c r="J20" s="53">
        <f>DGET('Calc Marges'!$A$1:$B$31,"Marge",I19:I20)</f>
        <v>3</v>
      </c>
      <c r="L20" s="54">
        <f>(E16)*20/3</f>
        <v>100</v>
      </c>
      <c r="M20" s="49"/>
      <c r="N20" s="49"/>
    </row>
    <row r="21" spans="1:14" ht="12.75">
      <c r="A21" s="55"/>
      <c r="B21" s="17"/>
      <c r="D21" s="51"/>
      <c r="E21" s="56" t="s">
        <v>55</v>
      </c>
      <c r="F21" s="57" t="s">
        <v>78</v>
      </c>
      <c r="H21" s="51"/>
      <c r="I21" s="56" t="s">
        <v>55</v>
      </c>
      <c r="J21" s="57"/>
      <c r="L21" s="12" t="s">
        <v>79</v>
      </c>
      <c r="M21" s="49"/>
      <c r="N21" s="49"/>
    </row>
    <row r="22" spans="1:14" ht="12.75">
      <c r="A22" s="50" t="s">
        <v>80</v>
      </c>
      <c r="B22" s="49">
        <v>19</v>
      </c>
      <c r="D22" s="51" t="s">
        <v>81</v>
      </c>
      <c r="E22" s="52">
        <v>8</v>
      </c>
      <c r="F22" s="53">
        <f>DGET('Calc Marges'!$A$1:$B$31,"Marge",E21:E22)</f>
        <v>3</v>
      </c>
      <c r="H22" s="51" t="s">
        <v>82</v>
      </c>
      <c r="I22" s="52">
        <v>13</v>
      </c>
      <c r="J22" s="53">
        <f>DGET('Calc Marges'!$A$1:$B$31,"Marge",I21:I22)</f>
        <v>5</v>
      </c>
      <c r="L22" s="39"/>
      <c r="M22" s="58"/>
      <c r="N22" s="58"/>
    </row>
    <row r="23" spans="1:14" ht="12.75">
      <c r="A23" s="55"/>
      <c r="B23" s="17"/>
      <c r="D23" s="51"/>
      <c r="E23" s="56" t="s">
        <v>55</v>
      </c>
      <c r="F23" s="57"/>
      <c r="H23" s="51"/>
      <c r="I23" s="56" t="s">
        <v>55</v>
      </c>
      <c r="J23" s="57" t="s">
        <v>83</v>
      </c>
      <c r="L23" s="7" t="s">
        <v>62</v>
      </c>
      <c r="M23" s="49">
        <v>107</v>
      </c>
      <c r="N23" s="49"/>
    </row>
    <row r="24" spans="1:14" ht="12.75">
      <c r="A24" s="50" t="s">
        <v>84</v>
      </c>
      <c r="B24" s="49">
        <v>18</v>
      </c>
      <c r="D24" s="51" t="s">
        <v>85</v>
      </c>
      <c r="E24" s="52">
        <v>16</v>
      </c>
      <c r="F24" s="53">
        <f>DGET('Calc Marges'!$A$1:$B$31,"Marge",E23:E24)</f>
        <v>6</v>
      </c>
      <c r="G24" s="39"/>
      <c r="H24" s="51" t="s">
        <v>86</v>
      </c>
      <c r="I24" s="52">
        <v>17</v>
      </c>
      <c r="J24" s="53">
        <v>6</v>
      </c>
      <c r="L24" s="54">
        <f>(E14)*20/3</f>
        <v>106.66666666666667</v>
      </c>
      <c r="M24" s="49"/>
      <c r="N24" s="49"/>
    </row>
    <row r="25" spans="1:14" ht="12.75">
      <c r="A25" s="58"/>
      <c r="B25" s="58"/>
      <c r="D25" s="59"/>
      <c r="E25" s="60"/>
      <c r="F25" s="61" t="s">
        <v>78</v>
      </c>
      <c r="G25" s="62"/>
      <c r="H25" s="63"/>
      <c r="I25" s="64"/>
      <c r="J25" s="61" t="s">
        <v>78</v>
      </c>
      <c r="L25" s="12" t="s">
        <v>61</v>
      </c>
      <c r="M25" s="49"/>
      <c r="N25" s="49"/>
    </row>
    <row r="26" spans="2:14" ht="12.75">
      <c r="B26" s="17"/>
      <c r="E26" s="17"/>
      <c r="I26" s="17"/>
      <c r="M26" s="17"/>
      <c r="N26" s="17"/>
    </row>
    <row r="27" spans="1:14" ht="12.75">
      <c r="A27" s="3" t="s">
        <v>87</v>
      </c>
      <c r="B27" s="17"/>
      <c r="D27" s="65" t="s">
        <v>88</v>
      </c>
      <c r="E27" s="66" t="s">
        <v>51</v>
      </c>
      <c r="F27" s="66" t="s">
        <v>52</v>
      </c>
      <c r="G27" s="67"/>
      <c r="H27" s="66"/>
      <c r="I27" s="66" t="s">
        <v>51</v>
      </c>
      <c r="J27" s="68" t="s">
        <v>52</v>
      </c>
      <c r="L27" s="69" t="s">
        <v>89</v>
      </c>
      <c r="M27" s="26" t="s">
        <v>90</v>
      </c>
      <c r="N27" s="26"/>
    </row>
    <row r="28" spans="2:14" ht="12.75">
      <c r="B28" s="17"/>
      <c r="D28" s="70"/>
      <c r="E28" s="71" t="s">
        <v>55</v>
      </c>
      <c r="F28" s="72"/>
      <c r="G28" s="72"/>
      <c r="H28" s="73"/>
      <c r="I28" s="71" t="s">
        <v>55</v>
      </c>
      <c r="J28" s="74"/>
      <c r="L28" s="75">
        <v>3</v>
      </c>
      <c r="M28" s="75">
        <v>2</v>
      </c>
      <c r="N28" s="75"/>
    </row>
    <row r="29" spans="1:14" ht="12.75">
      <c r="A29" s="76" t="s">
        <v>91</v>
      </c>
      <c r="B29" s="49"/>
      <c r="D29" s="46" t="s">
        <v>92</v>
      </c>
      <c r="E29" s="77">
        <v>17</v>
      </c>
      <c r="F29" s="78">
        <f>DGET('Calc Marges'!$A$1:$B$31,"Marge",E28:E29)</f>
        <v>6</v>
      </c>
      <c r="G29" s="58"/>
      <c r="H29" s="58" t="s">
        <v>93</v>
      </c>
      <c r="I29" s="77">
        <v>14</v>
      </c>
      <c r="J29" s="53">
        <f>DGET('Calc Marges'!$A$1:$B$31,"Marge",I28:I29)</f>
        <v>5</v>
      </c>
      <c r="L29" s="75"/>
      <c r="M29" s="75"/>
      <c r="N29" s="75"/>
    </row>
    <row r="30" spans="2:14" ht="12.75">
      <c r="B30" s="17"/>
      <c r="D30" s="46"/>
      <c r="E30" s="47" t="s">
        <v>55</v>
      </c>
      <c r="F30" s="79"/>
      <c r="G30" s="58"/>
      <c r="H30" s="58"/>
      <c r="I30" s="47" t="s">
        <v>55</v>
      </c>
      <c r="J30" s="57"/>
      <c r="L30" s="75"/>
      <c r="M30" s="75"/>
      <c r="N30" s="75"/>
    </row>
    <row r="31" spans="1:14" ht="12.75">
      <c r="A31" s="76" t="s">
        <v>94</v>
      </c>
      <c r="B31" s="49"/>
      <c r="D31" s="46" t="s">
        <v>95</v>
      </c>
      <c r="E31" s="77">
        <v>16</v>
      </c>
      <c r="F31" s="78">
        <f>DGET('Calc Marges'!$A$1:$B$31,"Marge",E30:E31)</f>
        <v>6</v>
      </c>
      <c r="G31" s="58"/>
      <c r="H31" s="58" t="s">
        <v>96</v>
      </c>
      <c r="I31" s="77">
        <v>13</v>
      </c>
      <c r="J31" s="53">
        <f>DGET('Calc Marges'!$A$1:$B$31,"Marge",I30:I31)</f>
        <v>5</v>
      </c>
      <c r="L31" s="75"/>
      <c r="M31" s="75"/>
      <c r="N31" s="75"/>
    </row>
    <row r="32" spans="4:14" ht="12.75">
      <c r="D32" s="80"/>
      <c r="E32" s="81"/>
      <c r="F32" s="82"/>
      <c r="G32" s="83"/>
      <c r="H32" s="81"/>
      <c r="I32" s="81"/>
      <c r="J32" s="84"/>
      <c r="L32" s="75"/>
      <c r="M32" s="75"/>
      <c r="N32" s="75"/>
    </row>
    <row r="33" spans="4:14" ht="12.75">
      <c r="D33" s="58"/>
      <c r="E33" s="39"/>
      <c r="F33" s="58"/>
      <c r="G33" s="17"/>
      <c r="M33" s="17"/>
      <c r="N33" s="17"/>
    </row>
    <row r="34" spans="1:14" ht="12.75">
      <c r="A34" s="39"/>
      <c r="G34" s="17"/>
      <c r="M34" s="17"/>
      <c r="N34" s="17"/>
    </row>
    <row r="35" spans="1:15" ht="12.75">
      <c r="A35" s="39"/>
      <c r="B35" s="39"/>
      <c r="C35" s="39"/>
      <c r="D35" s="85" t="s">
        <v>97</v>
      </c>
      <c r="E35" s="8"/>
      <c r="F35" s="86"/>
      <c r="G35" s="17"/>
      <c r="H35" s="85" t="s">
        <v>98</v>
      </c>
      <c r="I35" s="8"/>
      <c r="J35" s="86"/>
      <c r="L35" s="85" t="s">
        <v>99</v>
      </c>
      <c r="M35" s="87"/>
      <c r="N35" s="86"/>
      <c r="O35" s="39"/>
    </row>
    <row r="36" spans="1:15" ht="12.75">
      <c r="A36" s="39"/>
      <c r="B36" s="39"/>
      <c r="C36" s="39"/>
      <c r="D36" s="35"/>
      <c r="E36" s="39"/>
      <c r="F36" s="88"/>
      <c r="G36" s="17"/>
      <c r="H36" s="35"/>
      <c r="I36" s="39"/>
      <c r="J36" s="88"/>
      <c r="L36" s="35"/>
      <c r="M36" s="58"/>
      <c r="N36" s="88"/>
      <c r="O36" s="39"/>
    </row>
    <row r="37" spans="1:15" ht="12.75">
      <c r="A37" s="39"/>
      <c r="B37" s="39"/>
      <c r="C37" s="39"/>
      <c r="D37" s="89" t="s">
        <v>100</v>
      </c>
      <c r="E37" s="90">
        <f>I18*4/100+(13/100)</f>
        <v>0.77</v>
      </c>
      <c r="F37" s="91"/>
      <c r="G37" s="17"/>
      <c r="H37" s="89" t="s">
        <v>101</v>
      </c>
      <c r="I37" s="90">
        <v>0.74</v>
      </c>
      <c r="J37" s="91"/>
      <c r="L37" s="89" t="s">
        <v>102</v>
      </c>
      <c r="M37" s="90">
        <f>I16*4/100+(9/100)</f>
        <v>0.73</v>
      </c>
      <c r="N37" s="91"/>
      <c r="O37" s="39"/>
    </row>
    <row r="38" spans="1:15" ht="12.75" customHeight="1">
      <c r="A38" s="92" t="s">
        <v>103</v>
      </c>
      <c r="B38" s="93">
        <v>768</v>
      </c>
      <c r="C38" s="39"/>
      <c r="D38" s="89"/>
      <c r="E38" s="41"/>
      <c r="F38" s="91"/>
      <c r="G38" s="17"/>
      <c r="H38" s="89"/>
      <c r="I38" s="94"/>
      <c r="J38" s="91"/>
      <c r="L38" s="89"/>
      <c r="M38" s="41"/>
      <c r="N38" s="91"/>
      <c r="O38" s="39"/>
    </row>
    <row r="39" spans="1:15" ht="12.75">
      <c r="A39" s="92"/>
      <c r="B39" s="93"/>
      <c r="C39" s="39"/>
      <c r="D39" s="89" t="s">
        <v>104</v>
      </c>
      <c r="E39" s="95">
        <v>98</v>
      </c>
      <c r="F39" s="91">
        <v>59</v>
      </c>
      <c r="G39" s="17"/>
      <c r="H39" s="89" t="s">
        <v>105</v>
      </c>
      <c r="I39" s="95">
        <v>93</v>
      </c>
      <c r="J39" s="91">
        <v>51</v>
      </c>
      <c r="L39" s="89" t="s">
        <v>106</v>
      </c>
      <c r="M39" s="95">
        <v>114</v>
      </c>
      <c r="N39" s="91">
        <v>50</v>
      </c>
      <c r="O39" s="39"/>
    </row>
    <row r="40" spans="1:15" ht="12.75">
      <c r="A40" s="39"/>
      <c r="B40" s="39"/>
      <c r="C40" s="39"/>
      <c r="D40" s="89"/>
      <c r="E40" s="94"/>
      <c r="F40" s="91"/>
      <c r="H40" s="89"/>
      <c r="I40" s="94"/>
      <c r="J40" s="91"/>
      <c r="L40" s="89" t="s">
        <v>107</v>
      </c>
      <c r="M40" s="41">
        <v>60</v>
      </c>
      <c r="N40" s="91"/>
      <c r="O40" s="39"/>
    </row>
    <row r="41" spans="1:15" ht="12.75">
      <c r="A41" s="39">
        <f>(I24+I16+I14)*8</f>
        <v>408</v>
      </c>
      <c r="B41" s="39"/>
      <c r="C41" s="39"/>
      <c r="D41" s="89" t="s">
        <v>108</v>
      </c>
      <c r="E41" s="95">
        <v>17</v>
      </c>
      <c r="F41" s="91">
        <v>12</v>
      </c>
      <c r="H41" s="89" t="s">
        <v>108</v>
      </c>
      <c r="I41" s="95">
        <f>I24</f>
        <v>17</v>
      </c>
      <c r="J41" s="91">
        <v>14</v>
      </c>
      <c r="L41" s="89" t="s">
        <v>108</v>
      </c>
      <c r="M41" s="95">
        <v>16</v>
      </c>
      <c r="N41" s="91">
        <v>49</v>
      </c>
      <c r="O41" s="39"/>
    </row>
    <row r="42" spans="1:15" ht="12.75">
      <c r="A42" s="39"/>
      <c r="B42" s="39"/>
      <c r="C42" s="39"/>
      <c r="D42" s="12"/>
      <c r="E42" s="13"/>
      <c r="F42" s="91"/>
      <c r="H42" s="12"/>
      <c r="I42" s="13"/>
      <c r="J42" s="91"/>
      <c r="L42" s="12"/>
      <c r="M42" s="96">
        <v>14</v>
      </c>
      <c r="N42" s="91"/>
      <c r="O42" s="39"/>
    </row>
    <row r="43" spans="8:14" ht="12.75">
      <c r="H43" t="s">
        <v>109</v>
      </c>
      <c r="I43" t="s">
        <v>110</v>
      </c>
      <c r="M43" s="17"/>
      <c r="N43" s="17"/>
    </row>
    <row r="44" spans="4:14" ht="12.75">
      <c r="D44" s="3" t="s">
        <v>111</v>
      </c>
      <c r="M44" s="17"/>
      <c r="N44" s="17"/>
    </row>
    <row r="45" spans="4:14" ht="12.75">
      <c r="D45" s="97" t="s">
        <v>112</v>
      </c>
      <c r="M45" s="17"/>
      <c r="N45" s="17"/>
    </row>
    <row r="46" spans="4:14" ht="12.75">
      <c r="D46" s="98" t="s">
        <v>113</v>
      </c>
      <c r="M46" s="17"/>
      <c r="N46" s="17"/>
    </row>
    <row r="47" spans="13:14" ht="12.75">
      <c r="M47" s="17"/>
      <c r="N47" s="17"/>
    </row>
    <row r="48" spans="13:14" ht="12.75">
      <c r="M48" s="17"/>
      <c r="N48" s="17"/>
    </row>
    <row r="49" spans="13:14" ht="12.75">
      <c r="M49" s="17"/>
      <c r="N49" s="17"/>
    </row>
    <row r="50" spans="13:14" ht="12.75">
      <c r="M50" s="17"/>
      <c r="N50" s="17"/>
    </row>
    <row r="51" spans="13:14" ht="12.75">
      <c r="M51" s="17"/>
      <c r="N51" s="17"/>
    </row>
    <row r="52" spans="13:14" ht="12.75">
      <c r="M52" s="17"/>
      <c r="N52" s="17"/>
    </row>
    <row r="53" spans="13:14" ht="12.75">
      <c r="M53" s="17"/>
      <c r="N53" s="17"/>
    </row>
    <row r="54" spans="13:14" ht="12.75">
      <c r="M54" s="17"/>
      <c r="N54" s="17"/>
    </row>
  </sheetData>
  <sheetProtection selectLockedCells="1" selectUnlockedCells="1"/>
  <mergeCells count="25">
    <mergeCell ref="D1:J1"/>
    <mergeCell ref="B3:E3"/>
    <mergeCell ref="F3:H3"/>
    <mergeCell ref="B5:H8"/>
    <mergeCell ref="L6:N8"/>
    <mergeCell ref="A10:B10"/>
    <mergeCell ref="L10:M10"/>
    <mergeCell ref="M11:N13"/>
    <mergeCell ref="M15:N17"/>
    <mergeCell ref="M19:N21"/>
    <mergeCell ref="M23:N25"/>
    <mergeCell ref="M27:N27"/>
    <mergeCell ref="L28:L32"/>
    <mergeCell ref="M28:N32"/>
    <mergeCell ref="F37:F38"/>
    <mergeCell ref="J37:J38"/>
    <mergeCell ref="N37:N38"/>
    <mergeCell ref="A38:A39"/>
    <mergeCell ref="B38:B39"/>
    <mergeCell ref="F39:F40"/>
    <mergeCell ref="J39:J40"/>
    <mergeCell ref="N39:N40"/>
    <mergeCell ref="F41:F42"/>
    <mergeCell ref="J41:J42"/>
    <mergeCell ref="N41:N42"/>
  </mergeCells>
  <printOptions/>
  <pageMargins left="0.6902777777777778" right="0.6097222222222223" top="0.9840277777777777" bottom="0.9840277777777777" header="0.5118055555555555" footer="0.5118055555555555"/>
  <pageSetup horizontalDpi="300" verticalDpi="300" orientation="landscape" paperSize="9" scale="7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N237"/>
  <sheetViews>
    <sheetView tabSelected="1" zoomScale="110" zoomScaleNormal="110" workbookViewId="0" topLeftCell="A1">
      <pane xSplit="12" ySplit="3" topLeftCell="M201" activePane="bottomRight" state="frozen"/>
      <selection pane="topLeft" activeCell="A1" sqref="A1"/>
      <selection pane="topRight" activeCell="M1" sqref="M1"/>
      <selection pane="bottomLeft" activeCell="A201" sqref="A201"/>
      <selection pane="bottomRight" activeCell="F238" sqref="F238"/>
    </sheetView>
  </sheetViews>
  <sheetFormatPr defaultColWidth="11.421875" defaultRowHeight="12.75"/>
  <cols>
    <col min="1" max="1" width="7.8515625" style="17" customWidth="1"/>
    <col min="2" max="2" width="16.28125" style="0" customWidth="1"/>
    <col min="3" max="3" width="8.00390625" style="17" customWidth="1"/>
    <col min="4" max="4" width="33.421875" style="0" customWidth="1"/>
    <col min="5" max="5" width="6.8515625" style="17" customWidth="1"/>
    <col min="6" max="6" width="8.7109375" style="17" customWidth="1"/>
    <col min="7" max="7" width="4.8515625" style="17" customWidth="1"/>
    <col min="8" max="10" width="6.00390625" style="17" customWidth="1"/>
    <col min="11" max="11" width="15.421875" style="17" customWidth="1"/>
    <col min="12" max="12" width="0" style="17" hidden="1" customWidth="1"/>
  </cols>
  <sheetData>
    <row r="1" spans="2:10" ht="12.75" customHeight="1">
      <c r="B1" s="3" t="str">
        <f>caracteristiques!D1</f>
        <v>TRENT RAZNOR</v>
      </c>
      <c r="H1" s="99" t="s">
        <v>114</v>
      </c>
      <c r="I1" s="99"/>
      <c r="J1" s="99"/>
    </row>
    <row r="2" spans="8:10" ht="12.75">
      <c r="H2" s="99"/>
      <c r="I2" s="99"/>
      <c r="J2" s="99"/>
    </row>
    <row r="3" spans="1:12" ht="24.75" customHeight="1">
      <c r="A3" s="100" t="s">
        <v>115</v>
      </c>
      <c r="B3" s="100" t="s">
        <v>116</v>
      </c>
      <c r="C3" s="100" t="s">
        <v>117</v>
      </c>
      <c r="D3" s="100" t="s">
        <v>118</v>
      </c>
      <c r="E3" s="100" t="s">
        <v>119</v>
      </c>
      <c r="F3" s="100" t="s">
        <v>51</v>
      </c>
      <c r="G3" s="100"/>
      <c r="H3" s="100" t="s">
        <v>120</v>
      </c>
      <c r="I3" s="100" t="s">
        <v>121</v>
      </c>
      <c r="J3" s="100" t="s">
        <v>122</v>
      </c>
      <c r="K3" s="101" t="s">
        <v>123</v>
      </c>
      <c r="L3" s="101" t="s">
        <v>124</v>
      </c>
    </row>
    <row r="4" spans="1:12" ht="12.75">
      <c r="A4" s="17">
        <v>0</v>
      </c>
      <c r="B4" t="s">
        <v>125</v>
      </c>
      <c r="C4" s="17">
        <v>1</v>
      </c>
      <c r="D4" t="s">
        <v>126</v>
      </c>
      <c r="F4" s="102">
        <v>20</v>
      </c>
      <c r="H4" s="103" t="s">
        <v>127</v>
      </c>
      <c r="I4" s="103" t="s">
        <v>128</v>
      </c>
      <c r="J4" s="103"/>
      <c r="K4" s="17" t="s">
        <v>129</v>
      </c>
      <c r="L4" s="104">
        <f>caracteristiques!$I$22+caracteristiques!$I$12</f>
        <v>26</v>
      </c>
    </row>
    <row r="5" spans="1:12" ht="12.75">
      <c r="A5" s="17">
        <v>0</v>
      </c>
      <c r="B5" t="s">
        <v>130</v>
      </c>
      <c r="C5" s="17">
        <v>4</v>
      </c>
      <c r="D5" t="s">
        <v>131</v>
      </c>
      <c r="F5" s="102">
        <v>12</v>
      </c>
      <c r="H5" s="103" t="s">
        <v>128</v>
      </c>
      <c r="I5" s="103" t="s">
        <v>132</v>
      </c>
      <c r="J5" s="103"/>
      <c r="K5" s="17" t="s">
        <v>133</v>
      </c>
      <c r="L5" s="104">
        <f>caracteristiques!$I$12+caracteristiques!$I$18</f>
        <v>29</v>
      </c>
    </row>
    <row r="6" spans="1:12" ht="12.75">
      <c r="A6" s="17">
        <v>2</v>
      </c>
      <c r="B6" t="s">
        <v>134</v>
      </c>
      <c r="C6" s="17">
        <v>156</v>
      </c>
      <c r="D6" t="s">
        <v>135</v>
      </c>
      <c r="F6" s="102">
        <v>0</v>
      </c>
      <c r="H6" s="103" t="s">
        <v>128</v>
      </c>
      <c r="I6" s="103" t="s">
        <v>78</v>
      </c>
      <c r="J6" s="103"/>
      <c r="K6" s="17" t="s">
        <v>136</v>
      </c>
      <c r="L6" s="104">
        <f>caracteristiques!$I$12+caracteristiques!$I$24</f>
        <v>30</v>
      </c>
    </row>
    <row r="7" spans="1:12" ht="12.75">
      <c r="A7" s="17">
        <v>0</v>
      </c>
      <c r="B7" t="s">
        <v>137</v>
      </c>
      <c r="C7" s="17">
        <v>2</v>
      </c>
      <c r="D7" t="s">
        <v>138</v>
      </c>
      <c r="F7" s="102">
        <v>0</v>
      </c>
      <c r="H7" s="103" t="s">
        <v>128</v>
      </c>
      <c r="I7" s="103" t="s">
        <v>75</v>
      </c>
      <c r="J7" s="103"/>
      <c r="K7" s="17" t="s">
        <v>139</v>
      </c>
      <c r="L7" s="104">
        <f>caracteristiques!$I$12+caracteristiques!$E$20</f>
        <v>28</v>
      </c>
    </row>
    <row r="8" spans="1:12" ht="12.75">
      <c r="A8" s="17">
        <v>0</v>
      </c>
      <c r="B8" t="s">
        <v>137</v>
      </c>
      <c r="C8" s="17">
        <v>3</v>
      </c>
      <c r="D8" t="s">
        <v>140</v>
      </c>
      <c r="F8" s="102">
        <v>0</v>
      </c>
      <c r="H8" s="103" t="s">
        <v>128</v>
      </c>
      <c r="I8" s="103" t="s">
        <v>56</v>
      </c>
      <c r="J8" s="103"/>
      <c r="K8" s="17" t="s">
        <v>141</v>
      </c>
      <c r="L8" s="104">
        <f>caracteristiques!$I$12+caracteristiques!$I$16</f>
        <v>29</v>
      </c>
    </row>
    <row r="9" spans="1:12" ht="12.75">
      <c r="A9" s="17">
        <v>0</v>
      </c>
      <c r="B9" t="s">
        <v>130</v>
      </c>
      <c r="C9" s="17">
        <v>5</v>
      </c>
      <c r="D9" t="s">
        <v>142</v>
      </c>
      <c r="F9" s="102">
        <v>4</v>
      </c>
      <c r="H9" s="103" t="s">
        <v>128</v>
      </c>
      <c r="I9" s="103" t="s">
        <v>78</v>
      </c>
      <c r="J9" s="103"/>
      <c r="K9" s="17" t="s">
        <v>136</v>
      </c>
      <c r="L9" s="104">
        <f>caracteristiques!$I$12+caracteristiques!$I$24</f>
        <v>30</v>
      </c>
    </row>
    <row r="10" spans="1:12" ht="12.75">
      <c r="A10" s="17">
        <v>1</v>
      </c>
      <c r="B10" t="s">
        <v>143</v>
      </c>
      <c r="C10" s="17">
        <v>118</v>
      </c>
      <c r="D10" t="s">
        <v>144</v>
      </c>
      <c r="F10" s="102">
        <v>0</v>
      </c>
      <c r="H10" s="103" t="s">
        <v>64</v>
      </c>
      <c r="I10" s="103" t="s">
        <v>128</v>
      </c>
      <c r="J10" s="103"/>
      <c r="K10" s="17" t="s">
        <v>145</v>
      </c>
      <c r="L10" s="104">
        <f>caracteristiques!$I$14+caracteristiques!$I$12</f>
        <v>31</v>
      </c>
    </row>
    <row r="11" spans="1:12" ht="12.75">
      <c r="A11" s="17">
        <v>1</v>
      </c>
      <c r="B11" t="s">
        <v>143</v>
      </c>
      <c r="C11" s="17">
        <v>119</v>
      </c>
      <c r="D11" t="s">
        <v>146</v>
      </c>
      <c r="F11" s="102">
        <v>0</v>
      </c>
      <c r="H11" s="103" t="s">
        <v>64</v>
      </c>
      <c r="I11" s="103" t="s">
        <v>128</v>
      </c>
      <c r="J11" s="103"/>
      <c r="K11" s="17" t="s">
        <v>145</v>
      </c>
      <c r="L11" s="104">
        <f>caracteristiques!$I$14+caracteristiques!$I$12</f>
        <v>31</v>
      </c>
    </row>
    <row r="12" spans="1:12" ht="12.75">
      <c r="A12" s="17">
        <v>3</v>
      </c>
      <c r="B12" t="s">
        <v>147</v>
      </c>
      <c r="C12" s="17">
        <v>162</v>
      </c>
      <c r="D12" t="s">
        <v>148</v>
      </c>
      <c r="F12" s="102">
        <v>0</v>
      </c>
      <c r="H12" s="103" t="s">
        <v>64</v>
      </c>
      <c r="I12" s="103" t="s">
        <v>128</v>
      </c>
      <c r="J12" s="103"/>
      <c r="K12" s="17" t="s">
        <v>145</v>
      </c>
      <c r="L12" s="104">
        <f>caracteristiques!$I$14+caracteristiques!$I$12</f>
        <v>31</v>
      </c>
    </row>
    <row r="13" spans="1:12" ht="12.75">
      <c r="A13" s="17">
        <v>3</v>
      </c>
      <c r="B13" t="s">
        <v>147</v>
      </c>
      <c r="C13" s="17">
        <v>161</v>
      </c>
      <c r="D13" t="s">
        <v>149</v>
      </c>
      <c r="F13" s="102">
        <v>0</v>
      </c>
      <c r="H13" s="103" t="s">
        <v>65</v>
      </c>
      <c r="I13" s="103" t="s">
        <v>75</v>
      </c>
      <c r="J13" s="103"/>
      <c r="K13" s="17" t="s">
        <v>150</v>
      </c>
      <c r="L13" s="104">
        <f>caracteristiques!$E$12+caracteristiques!$E$20</f>
        <v>30</v>
      </c>
    </row>
    <row r="14" spans="1:12" ht="12.75">
      <c r="A14" s="17">
        <v>2</v>
      </c>
      <c r="B14" t="s">
        <v>147</v>
      </c>
      <c r="C14" s="17">
        <v>140</v>
      </c>
      <c r="D14" t="s">
        <v>151</v>
      </c>
      <c r="F14" s="102">
        <v>12</v>
      </c>
      <c r="H14" s="103" t="s">
        <v>65</v>
      </c>
      <c r="I14" s="103" t="s">
        <v>75</v>
      </c>
      <c r="J14" s="103"/>
      <c r="K14" s="17" t="s">
        <v>150</v>
      </c>
      <c r="L14" s="104">
        <f>caracteristiques!$E$12+caracteristiques!$E$20</f>
        <v>30</v>
      </c>
    </row>
    <row r="15" spans="1:12" ht="12.75">
      <c r="A15" s="17">
        <v>3</v>
      </c>
      <c r="B15" t="s">
        <v>147</v>
      </c>
      <c r="C15" s="17">
        <v>164</v>
      </c>
      <c r="D15" t="s">
        <v>152</v>
      </c>
      <c r="F15" s="102">
        <v>0</v>
      </c>
      <c r="H15" s="103" t="s">
        <v>65</v>
      </c>
      <c r="I15" s="103" t="s">
        <v>75</v>
      </c>
      <c r="J15" s="103"/>
      <c r="K15" s="17" t="s">
        <v>150</v>
      </c>
      <c r="L15" s="104">
        <f>caracteristiques!$E$12+caracteristiques!$E$20</f>
        <v>30</v>
      </c>
    </row>
    <row r="16" spans="1:12" ht="12.75">
      <c r="A16" s="17">
        <v>2</v>
      </c>
      <c r="B16" t="s">
        <v>147</v>
      </c>
      <c r="C16" s="17">
        <v>141</v>
      </c>
      <c r="D16" t="s">
        <v>153</v>
      </c>
      <c r="F16" s="102">
        <v>0</v>
      </c>
      <c r="H16" s="103" t="s">
        <v>71</v>
      </c>
      <c r="I16" s="103" t="s">
        <v>78</v>
      </c>
      <c r="J16" s="103"/>
      <c r="K16" s="17" t="s">
        <v>154</v>
      </c>
      <c r="L16" s="104">
        <f>caracteristiques!$E$18+caracteristiques!$I$24</f>
        <v>30</v>
      </c>
    </row>
    <row r="17" spans="1:12" ht="12.75">
      <c r="A17" s="17">
        <v>3</v>
      </c>
      <c r="B17" t="s">
        <v>147</v>
      </c>
      <c r="C17" s="17">
        <v>163</v>
      </c>
      <c r="D17" t="s">
        <v>155</v>
      </c>
      <c r="F17" s="102">
        <v>0</v>
      </c>
      <c r="H17" s="103" t="s">
        <v>65</v>
      </c>
      <c r="I17" s="103" t="s">
        <v>75</v>
      </c>
      <c r="J17" s="103"/>
      <c r="K17" s="17" t="s">
        <v>150</v>
      </c>
      <c r="L17" s="104">
        <f>caracteristiques!$E$12+caracteristiques!$E$20</f>
        <v>30</v>
      </c>
    </row>
    <row r="18" spans="1:12" ht="12.75">
      <c r="A18" s="17">
        <v>6</v>
      </c>
      <c r="B18" t="s">
        <v>147</v>
      </c>
      <c r="C18" s="17">
        <v>222</v>
      </c>
      <c r="D18" t="s">
        <v>156</v>
      </c>
      <c r="F18" s="102">
        <v>0</v>
      </c>
      <c r="H18" s="103" t="s">
        <v>65</v>
      </c>
      <c r="I18" s="103" t="s">
        <v>71</v>
      </c>
      <c r="J18" s="103"/>
      <c r="K18" s="17" t="s">
        <v>157</v>
      </c>
      <c r="L18" s="104">
        <f>caracteristiques!$E$12+caracteristiques!$E$18</f>
        <v>28</v>
      </c>
    </row>
    <row r="19" spans="1:12" ht="12.75">
      <c r="A19" s="17">
        <v>0</v>
      </c>
      <c r="B19" t="s">
        <v>147</v>
      </c>
      <c r="C19" s="17">
        <v>6</v>
      </c>
      <c r="D19" t="s">
        <v>158</v>
      </c>
      <c r="F19" s="102">
        <v>6</v>
      </c>
      <c r="H19" s="103" t="s">
        <v>62</v>
      </c>
      <c r="I19" s="103" t="s">
        <v>65</v>
      </c>
      <c r="J19" s="103"/>
      <c r="K19" s="17" t="s">
        <v>159</v>
      </c>
      <c r="L19" s="104">
        <f>caracteristiques!$E$14+caracteristiques!$E$12</f>
        <v>31</v>
      </c>
    </row>
    <row r="20" spans="1:12" ht="12.75">
      <c r="A20" s="17">
        <v>1</v>
      </c>
      <c r="B20" t="s">
        <v>147</v>
      </c>
      <c r="C20" s="17">
        <v>120</v>
      </c>
      <c r="D20" t="s">
        <v>160</v>
      </c>
      <c r="F20" s="102">
        <v>2</v>
      </c>
      <c r="H20" s="103" t="s">
        <v>128</v>
      </c>
      <c r="I20" s="103" t="s">
        <v>64</v>
      </c>
      <c r="J20" s="103"/>
      <c r="K20" s="17" t="s">
        <v>161</v>
      </c>
      <c r="L20" s="104">
        <f>caracteristiques!$I$12+caracteristiques!$I$14</f>
        <v>31</v>
      </c>
    </row>
    <row r="21" spans="1:12" ht="12.75">
      <c r="A21" s="17">
        <v>0</v>
      </c>
      <c r="B21" t="s">
        <v>130</v>
      </c>
      <c r="C21" s="17">
        <v>7</v>
      </c>
      <c r="D21" t="s">
        <v>162</v>
      </c>
      <c r="F21" s="102">
        <v>15</v>
      </c>
      <c r="H21" s="103" t="s">
        <v>75</v>
      </c>
      <c r="I21" s="103" t="s">
        <v>57</v>
      </c>
      <c r="J21" s="103"/>
      <c r="K21" s="17" t="s">
        <v>163</v>
      </c>
      <c r="L21" s="104">
        <f>caracteristiques!$E$20+caracteristiques!$E$12</f>
        <v>30</v>
      </c>
    </row>
    <row r="22" spans="1:12" ht="12.75">
      <c r="A22" s="17">
        <v>0</v>
      </c>
      <c r="B22" t="s">
        <v>130</v>
      </c>
      <c r="C22" s="17">
        <v>8</v>
      </c>
      <c r="D22" t="s">
        <v>164</v>
      </c>
      <c r="F22" s="102">
        <v>0</v>
      </c>
      <c r="H22" s="103" t="s">
        <v>65</v>
      </c>
      <c r="I22" s="103" t="s">
        <v>75</v>
      </c>
      <c r="J22" s="103"/>
      <c r="K22" s="17" t="s">
        <v>150</v>
      </c>
      <c r="L22" s="104">
        <f>caracteristiques!$E$12+caracteristiques!$E$20</f>
        <v>30</v>
      </c>
    </row>
    <row r="23" spans="1:12" ht="12.75">
      <c r="A23" s="17">
        <v>3</v>
      </c>
      <c r="B23" t="s">
        <v>147</v>
      </c>
      <c r="C23" s="17">
        <v>165</v>
      </c>
      <c r="D23" t="s">
        <v>165</v>
      </c>
      <c r="F23" s="102">
        <v>0</v>
      </c>
      <c r="H23" s="103" t="s">
        <v>75</v>
      </c>
      <c r="I23" s="103" t="s">
        <v>57</v>
      </c>
      <c r="J23" s="103"/>
      <c r="K23" s="17" t="s">
        <v>163</v>
      </c>
      <c r="L23" s="104">
        <f>caracteristiques!$E$20+caracteristiques!$E$12</f>
        <v>30</v>
      </c>
    </row>
    <row r="24" spans="1:12" ht="12.75">
      <c r="A24" s="17">
        <v>3</v>
      </c>
      <c r="B24" t="s">
        <v>147</v>
      </c>
      <c r="C24" s="17">
        <v>166</v>
      </c>
      <c r="D24" t="s">
        <v>166</v>
      </c>
      <c r="F24" s="102">
        <v>0</v>
      </c>
      <c r="H24" s="103" t="s">
        <v>75</v>
      </c>
      <c r="I24" s="103" t="s">
        <v>57</v>
      </c>
      <c r="J24" s="103"/>
      <c r="K24" s="17" t="s">
        <v>163</v>
      </c>
      <c r="L24" s="104">
        <f>caracteristiques!$E$20+caracteristiques!$E$12</f>
        <v>30</v>
      </c>
    </row>
    <row r="25" spans="1:12" ht="12.75">
      <c r="A25" s="17">
        <v>3</v>
      </c>
      <c r="B25" t="s">
        <v>147</v>
      </c>
      <c r="C25" s="17">
        <v>167</v>
      </c>
      <c r="D25" t="s">
        <v>167</v>
      </c>
      <c r="F25" s="102">
        <v>0</v>
      </c>
      <c r="H25" s="103" t="s">
        <v>75</v>
      </c>
      <c r="I25" s="103" t="s">
        <v>64</v>
      </c>
      <c r="J25" s="103"/>
      <c r="K25" s="17" t="s">
        <v>168</v>
      </c>
      <c r="L25" s="104">
        <f>caracteristiques!$E$20+caracteristiques!$I$14</f>
        <v>33</v>
      </c>
    </row>
    <row r="26" spans="1:12" ht="12.75">
      <c r="A26" s="17">
        <v>3</v>
      </c>
      <c r="B26" t="s">
        <v>134</v>
      </c>
      <c r="C26" s="17">
        <v>169</v>
      </c>
      <c r="D26" t="s">
        <v>169</v>
      </c>
      <c r="F26" s="102">
        <v>6</v>
      </c>
      <c r="H26" s="103" t="s">
        <v>65</v>
      </c>
      <c r="I26" s="103" t="s">
        <v>57</v>
      </c>
      <c r="J26" s="103"/>
      <c r="K26" s="17" t="s">
        <v>170</v>
      </c>
      <c r="L26" s="104">
        <f>caracteristiques!$E$12+caracteristiques!$E$12</f>
        <v>30</v>
      </c>
    </row>
    <row r="27" spans="1:12" ht="12.75">
      <c r="A27" s="17">
        <v>3</v>
      </c>
      <c r="B27" t="s">
        <v>134</v>
      </c>
      <c r="C27" s="17">
        <v>178</v>
      </c>
      <c r="D27" t="s">
        <v>171</v>
      </c>
      <c r="F27" s="102">
        <v>0</v>
      </c>
      <c r="H27" s="103" t="s">
        <v>75</v>
      </c>
      <c r="I27" s="103" t="s">
        <v>57</v>
      </c>
      <c r="J27" s="103"/>
      <c r="K27" s="17" t="s">
        <v>163</v>
      </c>
      <c r="L27" s="104">
        <f>caracteristiques!$E$20+caracteristiques!$E$12</f>
        <v>30</v>
      </c>
    </row>
    <row r="28" spans="1:12" ht="12.75">
      <c r="A28" s="17">
        <v>4</v>
      </c>
      <c r="B28" t="s">
        <v>134</v>
      </c>
      <c r="C28" s="17">
        <v>189</v>
      </c>
      <c r="D28" t="s">
        <v>172</v>
      </c>
      <c r="F28" s="102">
        <v>0</v>
      </c>
      <c r="H28" s="103" t="s">
        <v>75</v>
      </c>
      <c r="I28" s="103" t="s">
        <v>57</v>
      </c>
      <c r="J28" s="103"/>
      <c r="K28" s="17" t="s">
        <v>163</v>
      </c>
      <c r="L28" s="104">
        <f>caracteristiques!$E$20+caracteristiques!$E$12</f>
        <v>30</v>
      </c>
    </row>
    <row r="29" spans="1:12" ht="12.75">
      <c r="A29" s="17">
        <v>0</v>
      </c>
      <c r="B29" t="s">
        <v>130</v>
      </c>
      <c r="C29" s="17">
        <v>9</v>
      </c>
      <c r="D29" t="s">
        <v>173</v>
      </c>
      <c r="F29" s="105">
        <v>18</v>
      </c>
      <c r="H29" s="103" t="s">
        <v>75</v>
      </c>
      <c r="I29" s="103" t="s">
        <v>57</v>
      </c>
      <c r="J29" s="103"/>
      <c r="K29" s="17" t="s">
        <v>163</v>
      </c>
      <c r="L29" s="104">
        <f>caracteristiques!$E$20+caracteristiques!$E$12</f>
        <v>30</v>
      </c>
    </row>
    <row r="30" spans="1:12" ht="12.75">
      <c r="A30" s="17">
        <v>3</v>
      </c>
      <c r="B30" t="s">
        <v>134</v>
      </c>
      <c r="C30" s="17">
        <v>175</v>
      </c>
      <c r="D30" t="s">
        <v>174</v>
      </c>
      <c r="F30" s="102">
        <v>5</v>
      </c>
      <c r="H30" s="103" t="s">
        <v>65</v>
      </c>
      <c r="I30" s="103" t="s">
        <v>57</v>
      </c>
      <c r="J30" s="103"/>
      <c r="K30" s="17" t="s">
        <v>170</v>
      </c>
      <c r="L30" s="104">
        <f>caracteristiques!$E$12+caracteristiques!$E$12</f>
        <v>30</v>
      </c>
    </row>
    <row r="31" spans="1:12" ht="12.75">
      <c r="A31" s="17">
        <v>2</v>
      </c>
      <c r="B31" t="s">
        <v>134</v>
      </c>
      <c r="C31" s="17">
        <v>148</v>
      </c>
      <c r="D31" t="s">
        <v>175</v>
      </c>
      <c r="F31" s="102">
        <v>0</v>
      </c>
      <c r="H31" s="103" t="s">
        <v>128</v>
      </c>
      <c r="I31" s="103" t="s">
        <v>75</v>
      </c>
      <c r="J31" s="103"/>
      <c r="K31" s="17" t="s">
        <v>139</v>
      </c>
      <c r="L31" s="104">
        <f>caracteristiques!$I$12+caracteristiques!$E$20</f>
        <v>28</v>
      </c>
    </row>
    <row r="32" spans="1:12" ht="12.75">
      <c r="A32" s="17">
        <v>1</v>
      </c>
      <c r="B32" t="s">
        <v>125</v>
      </c>
      <c r="C32" s="17">
        <v>121</v>
      </c>
      <c r="D32" t="s">
        <v>176</v>
      </c>
      <c r="F32" s="102">
        <v>1</v>
      </c>
      <c r="H32" s="103" t="s">
        <v>71</v>
      </c>
      <c r="I32" s="103" t="s">
        <v>75</v>
      </c>
      <c r="J32" s="103"/>
      <c r="K32" s="17" t="s">
        <v>177</v>
      </c>
      <c r="L32" s="104">
        <f>caracteristiques!$E$18+caracteristiques!$E$20</f>
        <v>28</v>
      </c>
    </row>
    <row r="33" spans="1:12" ht="12.75">
      <c r="A33" s="17">
        <v>2</v>
      </c>
      <c r="B33" t="s">
        <v>143</v>
      </c>
      <c r="C33" s="17">
        <v>142</v>
      </c>
      <c r="D33" t="s">
        <v>178</v>
      </c>
      <c r="F33" s="102">
        <v>6</v>
      </c>
      <c r="H33" s="103" t="s">
        <v>75</v>
      </c>
      <c r="I33" s="103" t="s">
        <v>57</v>
      </c>
      <c r="J33" s="103"/>
      <c r="K33" s="17" t="s">
        <v>163</v>
      </c>
      <c r="L33" s="104">
        <f>caracteristiques!$E$20+caracteristiques!$E$12</f>
        <v>30</v>
      </c>
    </row>
    <row r="34" spans="1:12" ht="12.75">
      <c r="A34" s="17">
        <v>0</v>
      </c>
      <c r="B34" t="s">
        <v>143</v>
      </c>
      <c r="C34" s="17">
        <v>10</v>
      </c>
      <c r="D34" t="s">
        <v>179</v>
      </c>
      <c r="F34" s="102">
        <v>7</v>
      </c>
      <c r="H34" s="103" t="s">
        <v>75</v>
      </c>
      <c r="I34" s="103" t="s">
        <v>57</v>
      </c>
      <c r="J34" s="103"/>
      <c r="K34" s="17" t="s">
        <v>163</v>
      </c>
      <c r="L34" s="104">
        <f>caracteristiques!$E$20+caracteristiques!$E$12</f>
        <v>30</v>
      </c>
    </row>
    <row r="35" spans="1:12" ht="12.75">
      <c r="A35" s="17">
        <v>0</v>
      </c>
      <c r="B35" t="s">
        <v>143</v>
      </c>
      <c r="C35" s="17">
        <v>11</v>
      </c>
      <c r="D35" t="s">
        <v>180</v>
      </c>
      <c r="F35" s="102">
        <v>16</v>
      </c>
      <c r="H35" s="103" t="s">
        <v>75</v>
      </c>
      <c r="I35" s="103" t="s">
        <v>57</v>
      </c>
      <c r="J35" s="103"/>
      <c r="K35" s="17" t="s">
        <v>163</v>
      </c>
      <c r="L35" s="104">
        <f>caracteristiques!$E$20+caracteristiques!$E$12</f>
        <v>30</v>
      </c>
    </row>
    <row r="36" spans="1:12" ht="12.75">
      <c r="A36" s="17">
        <v>0</v>
      </c>
      <c r="B36" t="s">
        <v>181</v>
      </c>
      <c r="C36" s="17">
        <v>12</v>
      </c>
      <c r="D36" t="s">
        <v>182</v>
      </c>
      <c r="F36" s="102">
        <v>15</v>
      </c>
      <c r="H36" s="103" t="s">
        <v>75</v>
      </c>
      <c r="I36" s="103" t="s">
        <v>57</v>
      </c>
      <c r="J36" s="103"/>
      <c r="K36" s="17" t="s">
        <v>163</v>
      </c>
      <c r="L36" s="104">
        <f>caracteristiques!$E$20+caracteristiques!$E$12</f>
        <v>30</v>
      </c>
    </row>
    <row r="37" spans="1:12" ht="12.75">
      <c r="A37" s="17">
        <v>1</v>
      </c>
      <c r="B37" t="s">
        <v>125</v>
      </c>
      <c r="C37" s="17">
        <v>122</v>
      </c>
      <c r="D37" t="s">
        <v>183</v>
      </c>
      <c r="F37" s="102">
        <v>0</v>
      </c>
      <c r="H37" s="103" t="s">
        <v>75</v>
      </c>
      <c r="I37" s="103" t="s">
        <v>57</v>
      </c>
      <c r="J37" s="103"/>
      <c r="K37" s="17" t="s">
        <v>163</v>
      </c>
      <c r="L37" s="104">
        <f>caracteristiques!$E$20+caracteristiques!$E$12</f>
        <v>30</v>
      </c>
    </row>
    <row r="38" spans="1:12" ht="12.75">
      <c r="A38" s="17">
        <v>0</v>
      </c>
      <c r="B38" t="s">
        <v>130</v>
      </c>
      <c r="C38" s="17">
        <v>13</v>
      </c>
      <c r="D38" t="s">
        <v>184</v>
      </c>
      <c r="F38" s="102">
        <v>9</v>
      </c>
      <c r="H38" s="103" t="s">
        <v>75</v>
      </c>
      <c r="I38" s="103" t="s">
        <v>57</v>
      </c>
      <c r="J38" s="103"/>
      <c r="K38" s="17" t="s">
        <v>163</v>
      </c>
      <c r="L38" s="104">
        <f>caracteristiques!$E$20+caracteristiques!$E$12</f>
        <v>30</v>
      </c>
    </row>
    <row r="39" spans="1:12" ht="12.75">
      <c r="A39" s="17">
        <v>0</v>
      </c>
      <c r="B39" t="s">
        <v>125</v>
      </c>
      <c r="C39" s="17">
        <v>14</v>
      </c>
      <c r="D39" t="s">
        <v>185</v>
      </c>
      <c r="F39" s="102">
        <v>12</v>
      </c>
      <c r="H39" s="103" t="s">
        <v>128</v>
      </c>
      <c r="I39" s="103" t="s">
        <v>64</v>
      </c>
      <c r="J39" s="103"/>
      <c r="K39" s="17" t="s">
        <v>186</v>
      </c>
      <c r="L39" s="104">
        <f>(10-caracteristiques!$I$12)+(10-caracteristiques!$I$14)</f>
        <v>-11</v>
      </c>
    </row>
    <row r="40" spans="1:12" ht="12.75">
      <c r="A40" s="17">
        <v>6</v>
      </c>
      <c r="B40" t="s">
        <v>143</v>
      </c>
      <c r="C40" s="17">
        <v>212</v>
      </c>
      <c r="D40" t="s">
        <v>187</v>
      </c>
      <c r="F40" s="102">
        <v>0</v>
      </c>
      <c r="H40" s="103" t="s">
        <v>57</v>
      </c>
      <c r="I40" s="103" t="s">
        <v>128</v>
      </c>
      <c r="J40" s="103"/>
      <c r="K40" s="17" t="s">
        <v>188</v>
      </c>
      <c r="L40" s="104">
        <f>caracteristiques!$E$12+caracteristiques!$I$12</f>
        <v>28</v>
      </c>
    </row>
    <row r="41" spans="1:12" ht="12.75">
      <c r="A41" s="17">
        <v>1</v>
      </c>
      <c r="B41" t="s">
        <v>143</v>
      </c>
      <c r="C41" s="17">
        <v>123</v>
      </c>
      <c r="D41" t="s">
        <v>189</v>
      </c>
      <c r="F41" s="102">
        <v>0</v>
      </c>
      <c r="H41" s="103" t="s">
        <v>75</v>
      </c>
      <c r="I41" s="103" t="s">
        <v>132</v>
      </c>
      <c r="J41" s="103"/>
      <c r="K41" s="17" t="s">
        <v>190</v>
      </c>
      <c r="L41" s="104">
        <f>caracteristiques!$E$20+caracteristiques!$I$18</f>
        <v>31</v>
      </c>
    </row>
    <row r="42" spans="1:12" ht="12.75">
      <c r="A42" s="106">
        <v>5</v>
      </c>
      <c r="B42" s="107" t="s">
        <v>134</v>
      </c>
      <c r="C42" s="106">
        <v>200</v>
      </c>
      <c r="D42" s="107" t="s">
        <v>191</v>
      </c>
      <c r="E42" s="106"/>
      <c r="F42" s="102">
        <v>0</v>
      </c>
      <c r="H42" s="103" t="s">
        <v>128</v>
      </c>
      <c r="I42" s="103" t="s">
        <v>64</v>
      </c>
      <c r="J42" s="103"/>
      <c r="K42" s="17" t="s">
        <v>161</v>
      </c>
      <c r="L42" s="104">
        <f>caracteristiques!$I$12+caracteristiques!$I$14</f>
        <v>31</v>
      </c>
    </row>
    <row r="43" spans="1:12" ht="12.75">
      <c r="A43" s="17">
        <v>0</v>
      </c>
      <c r="B43" t="s">
        <v>192</v>
      </c>
      <c r="C43" s="17">
        <v>15</v>
      </c>
      <c r="D43" t="s">
        <v>193</v>
      </c>
      <c r="F43" s="108">
        <v>18</v>
      </c>
      <c r="H43" s="103" t="s">
        <v>128</v>
      </c>
      <c r="I43" s="103" t="s">
        <v>64</v>
      </c>
      <c r="J43" s="103"/>
      <c r="K43" s="17" t="s">
        <v>161</v>
      </c>
      <c r="L43" s="104">
        <f>caracteristiques!$I$12+caracteristiques!$I$14</f>
        <v>31</v>
      </c>
    </row>
    <row r="44" spans="1:12" ht="12.75">
      <c r="A44" s="17">
        <v>0</v>
      </c>
      <c r="B44" t="s">
        <v>137</v>
      </c>
      <c r="C44" s="17">
        <v>16</v>
      </c>
      <c r="D44" t="s">
        <v>194</v>
      </c>
      <c r="F44" s="102">
        <v>10</v>
      </c>
      <c r="H44" s="103" t="s">
        <v>128</v>
      </c>
      <c r="I44" s="103" t="s">
        <v>56</v>
      </c>
      <c r="J44" s="103"/>
      <c r="K44" s="17" t="s">
        <v>141</v>
      </c>
      <c r="L44" s="104">
        <f>caracteristiques!$I$12+caracteristiques!$I$16</f>
        <v>29</v>
      </c>
    </row>
    <row r="45" spans="1:12" ht="12.75">
      <c r="A45" s="17">
        <v>2</v>
      </c>
      <c r="B45" t="s">
        <v>143</v>
      </c>
      <c r="C45" s="17">
        <v>143</v>
      </c>
      <c r="D45" t="s">
        <v>195</v>
      </c>
      <c r="F45" s="102">
        <v>0</v>
      </c>
      <c r="H45" s="103" t="s">
        <v>128</v>
      </c>
      <c r="I45" s="103" t="s">
        <v>128</v>
      </c>
      <c r="J45" s="103"/>
      <c r="K45" s="17" t="s">
        <v>196</v>
      </c>
      <c r="L45" s="104">
        <f>2*caracteristiques!$I$12</f>
        <v>26</v>
      </c>
    </row>
    <row r="46" spans="1:12" ht="12.75">
      <c r="A46" s="17">
        <v>3</v>
      </c>
      <c r="B46" t="s">
        <v>197</v>
      </c>
      <c r="C46" s="17">
        <v>168</v>
      </c>
      <c r="D46" t="s">
        <v>198</v>
      </c>
      <c r="F46" s="102">
        <v>0</v>
      </c>
      <c r="H46" s="103" t="s">
        <v>132</v>
      </c>
      <c r="I46" s="103" t="s">
        <v>128</v>
      </c>
      <c r="J46" s="103"/>
      <c r="K46" s="17" t="s">
        <v>199</v>
      </c>
      <c r="L46" s="104">
        <f>caracteristiques!$I$18+caracteristiques!$I$12</f>
        <v>29</v>
      </c>
    </row>
    <row r="47" spans="1:12" ht="12.75">
      <c r="A47" s="17">
        <v>0</v>
      </c>
      <c r="B47" t="s">
        <v>130</v>
      </c>
      <c r="C47" s="17">
        <v>17</v>
      </c>
      <c r="D47" t="s">
        <v>200</v>
      </c>
      <c r="F47" s="102">
        <v>3</v>
      </c>
      <c r="H47" s="103" t="s">
        <v>78</v>
      </c>
      <c r="I47" s="103" t="s">
        <v>201</v>
      </c>
      <c r="J47" s="103"/>
      <c r="K47" s="17" t="s">
        <v>202</v>
      </c>
      <c r="L47" s="104">
        <f>caracteristiques!$I$24+caracteristiques!$E$31</f>
        <v>33</v>
      </c>
    </row>
    <row r="48" spans="1:14" ht="12.75">
      <c r="A48" s="17">
        <v>0</v>
      </c>
      <c r="B48" t="s">
        <v>147</v>
      </c>
      <c r="C48" s="17">
        <v>18</v>
      </c>
      <c r="D48" t="s">
        <v>203</v>
      </c>
      <c r="F48" s="108">
        <v>33</v>
      </c>
      <c r="H48" s="103" t="s">
        <v>56</v>
      </c>
      <c r="I48" s="103" t="s">
        <v>78</v>
      </c>
      <c r="J48" s="103"/>
      <c r="K48" s="17" t="s">
        <v>204</v>
      </c>
      <c r="L48" s="104">
        <f>caracteristiques!$I$16+caracteristiques!$I$24</f>
        <v>33</v>
      </c>
      <c r="N48" s="109">
        <f>219/4</f>
        <v>54.75</v>
      </c>
    </row>
    <row r="49" spans="1:12" ht="12.75">
      <c r="A49" s="17">
        <v>1</v>
      </c>
      <c r="B49" t="s">
        <v>147</v>
      </c>
      <c r="C49" s="17">
        <v>124</v>
      </c>
      <c r="D49" t="s">
        <v>205</v>
      </c>
      <c r="F49" s="102">
        <v>12</v>
      </c>
      <c r="H49" s="103" t="s">
        <v>132</v>
      </c>
      <c r="I49" s="103" t="s">
        <v>56</v>
      </c>
      <c r="J49" s="103"/>
      <c r="K49" s="17" t="s">
        <v>206</v>
      </c>
      <c r="L49" s="104">
        <f>caracteristiques!$I$18+caracteristiques!$I$16</f>
        <v>32</v>
      </c>
    </row>
    <row r="50" spans="1:12" ht="12.75">
      <c r="A50" s="17">
        <v>0</v>
      </c>
      <c r="B50" t="s">
        <v>147</v>
      </c>
      <c r="C50" s="17">
        <v>19</v>
      </c>
      <c r="D50" t="s">
        <v>207</v>
      </c>
      <c r="F50" s="102">
        <v>0</v>
      </c>
      <c r="H50" s="103" t="s">
        <v>132</v>
      </c>
      <c r="I50" s="103" t="s">
        <v>78</v>
      </c>
      <c r="J50" s="103"/>
      <c r="K50" s="17" t="s">
        <v>208</v>
      </c>
      <c r="L50" s="104">
        <f>caracteristiques!$I$18+caracteristiques!$I$24</f>
        <v>33</v>
      </c>
    </row>
    <row r="51" spans="1:12" ht="12.75">
      <c r="A51" s="17">
        <v>0</v>
      </c>
      <c r="B51" t="s">
        <v>130</v>
      </c>
      <c r="C51" s="17">
        <v>20</v>
      </c>
      <c r="D51" t="s">
        <v>209</v>
      </c>
      <c r="F51" s="102">
        <v>26</v>
      </c>
      <c r="H51" s="103" t="s">
        <v>57</v>
      </c>
      <c r="I51" s="103" t="s">
        <v>128</v>
      </c>
      <c r="J51" s="103"/>
      <c r="K51" s="17" t="s">
        <v>188</v>
      </c>
      <c r="L51" s="104">
        <f>caracteristiques!$E$12+caracteristiques!$I$12</f>
        <v>28</v>
      </c>
    </row>
    <row r="52" spans="1:12" ht="12.75">
      <c r="A52" s="17">
        <v>0</v>
      </c>
      <c r="B52" t="s">
        <v>130</v>
      </c>
      <c r="C52" s="17">
        <v>22</v>
      </c>
      <c r="D52" t="s">
        <v>210</v>
      </c>
      <c r="F52" s="102">
        <v>6</v>
      </c>
      <c r="H52" s="103" t="s">
        <v>57</v>
      </c>
      <c r="I52" s="103" t="s">
        <v>128</v>
      </c>
      <c r="J52" s="103"/>
      <c r="K52" s="17" t="s">
        <v>188</v>
      </c>
      <c r="L52" s="104">
        <f>caracteristiques!$E$12+caracteristiques!$I$12</f>
        <v>28</v>
      </c>
    </row>
    <row r="53" spans="1:12" ht="12.75">
      <c r="A53" s="17">
        <v>0</v>
      </c>
      <c r="B53" t="s">
        <v>130</v>
      </c>
      <c r="C53" s="17">
        <v>21</v>
      </c>
      <c r="D53" t="s">
        <v>211</v>
      </c>
      <c r="F53" s="102">
        <v>8</v>
      </c>
      <c r="H53" s="103" t="s">
        <v>128</v>
      </c>
      <c r="I53" s="103" t="s">
        <v>75</v>
      </c>
      <c r="J53" s="103"/>
      <c r="K53" s="17" t="s">
        <v>139</v>
      </c>
      <c r="L53" s="104">
        <f>caracteristiques!$I$12+caracteristiques!$E$20</f>
        <v>28</v>
      </c>
    </row>
    <row r="54" spans="1:12" ht="12.75">
      <c r="A54" s="17">
        <v>4</v>
      </c>
      <c r="B54" t="s">
        <v>212</v>
      </c>
      <c r="C54" s="17">
        <v>183</v>
      </c>
      <c r="D54" t="s">
        <v>213</v>
      </c>
      <c r="F54" s="102">
        <v>2</v>
      </c>
      <c r="H54" s="103" t="s">
        <v>57</v>
      </c>
      <c r="I54" s="103" t="s">
        <v>127</v>
      </c>
      <c r="J54" s="103"/>
      <c r="K54" s="17" t="s">
        <v>214</v>
      </c>
      <c r="L54" s="104">
        <f>caracteristiques!$E$12+caracteristiques!$I$22</f>
        <v>28</v>
      </c>
    </row>
    <row r="55" spans="1:12" ht="12.75">
      <c r="A55" s="17">
        <v>0</v>
      </c>
      <c r="B55" t="s">
        <v>143</v>
      </c>
      <c r="C55" s="17">
        <v>23</v>
      </c>
      <c r="D55" t="s">
        <v>215</v>
      </c>
      <c r="F55" s="102">
        <v>6</v>
      </c>
      <c r="H55" s="103" t="s">
        <v>84</v>
      </c>
      <c r="I55" s="103" t="s">
        <v>128</v>
      </c>
      <c r="J55" s="103"/>
      <c r="K55" s="17" t="s">
        <v>216</v>
      </c>
      <c r="L55" s="104">
        <f>caracteristiques!$E$24+caracteristiques!$I$12</f>
        <v>29</v>
      </c>
    </row>
    <row r="56" spans="1:12" ht="12.75">
      <c r="A56" s="17">
        <v>0</v>
      </c>
      <c r="B56" t="s">
        <v>197</v>
      </c>
      <c r="C56" s="17">
        <v>24</v>
      </c>
      <c r="D56" t="s">
        <v>217</v>
      </c>
      <c r="F56" s="102">
        <v>5</v>
      </c>
      <c r="H56" s="103" t="s">
        <v>57</v>
      </c>
      <c r="I56" s="103" t="s">
        <v>128</v>
      </c>
      <c r="J56" s="103"/>
      <c r="K56" s="17" t="s">
        <v>188</v>
      </c>
      <c r="L56" s="104">
        <f>caracteristiques!$E$12+caracteristiques!$I$12</f>
        <v>28</v>
      </c>
    </row>
    <row r="57" spans="1:12" ht="12.75">
      <c r="A57" s="17">
        <v>0</v>
      </c>
      <c r="B57" t="s">
        <v>125</v>
      </c>
      <c r="C57" s="17">
        <v>25</v>
      </c>
      <c r="D57" t="s">
        <v>218</v>
      </c>
      <c r="F57" s="102">
        <v>10</v>
      </c>
      <c r="H57" s="103" t="s">
        <v>128</v>
      </c>
      <c r="I57" s="103" t="s">
        <v>56</v>
      </c>
      <c r="J57" s="103"/>
      <c r="K57" s="17" t="s">
        <v>141</v>
      </c>
      <c r="L57" s="104">
        <f>caracteristiques!$I$12+caracteristiques!$I$16</f>
        <v>29</v>
      </c>
    </row>
    <row r="58" spans="1:12" ht="12.75">
      <c r="A58" s="17">
        <v>4</v>
      </c>
      <c r="B58" t="s">
        <v>212</v>
      </c>
      <c r="C58" s="17">
        <v>185</v>
      </c>
      <c r="D58" t="s">
        <v>219</v>
      </c>
      <c r="F58" s="102">
        <v>0</v>
      </c>
      <c r="H58" s="103" t="s">
        <v>128</v>
      </c>
      <c r="I58" s="103" t="s">
        <v>78</v>
      </c>
      <c r="J58" s="103"/>
      <c r="K58" s="17" t="s">
        <v>136</v>
      </c>
      <c r="L58" s="104">
        <f>caracteristiques!$I$12+caracteristiques!$I$24</f>
        <v>30</v>
      </c>
    </row>
    <row r="59" spans="1:12" ht="12.75">
      <c r="A59" s="17">
        <v>1</v>
      </c>
      <c r="B59" t="s">
        <v>125</v>
      </c>
      <c r="C59" s="17">
        <v>125</v>
      </c>
      <c r="D59" t="s">
        <v>220</v>
      </c>
      <c r="F59" s="102">
        <v>14</v>
      </c>
      <c r="H59" s="103" t="s">
        <v>128</v>
      </c>
      <c r="I59" s="103" t="s">
        <v>84</v>
      </c>
      <c r="J59" s="103"/>
      <c r="K59" s="17" t="s">
        <v>221</v>
      </c>
      <c r="L59" s="104">
        <f>caracteristiques!$I$12+caracteristiques!$E$24</f>
        <v>29</v>
      </c>
    </row>
    <row r="60" spans="1:12" ht="12.75">
      <c r="A60" s="17">
        <v>0</v>
      </c>
      <c r="B60" t="s">
        <v>130</v>
      </c>
      <c r="C60" s="17">
        <v>26</v>
      </c>
      <c r="D60" t="s">
        <v>222</v>
      </c>
      <c r="F60" s="102">
        <v>18</v>
      </c>
      <c r="H60" s="103" t="s">
        <v>128</v>
      </c>
      <c r="I60" s="103" t="s">
        <v>78</v>
      </c>
      <c r="J60" s="103"/>
      <c r="K60" s="17" t="s">
        <v>136</v>
      </c>
      <c r="L60" s="104">
        <f>caracteristiques!$I$12+caracteristiques!$I$24</f>
        <v>30</v>
      </c>
    </row>
    <row r="61" spans="1:12" ht="12.75">
      <c r="A61" s="17">
        <v>1</v>
      </c>
      <c r="B61" t="s">
        <v>181</v>
      </c>
      <c r="C61" s="17">
        <v>126</v>
      </c>
      <c r="D61" t="s">
        <v>223</v>
      </c>
      <c r="F61" s="102">
        <v>0</v>
      </c>
      <c r="H61" s="103" t="s">
        <v>56</v>
      </c>
      <c r="I61" s="103" t="s">
        <v>127</v>
      </c>
      <c r="J61" s="103"/>
      <c r="K61" s="17" t="s">
        <v>224</v>
      </c>
      <c r="L61" s="104">
        <f>caracteristiques!$I$16+caracteristiques!$I$22</f>
        <v>29</v>
      </c>
    </row>
    <row r="62" spans="1:12" ht="12.75">
      <c r="A62" s="17">
        <v>0</v>
      </c>
      <c r="B62" t="s">
        <v>181</v>
      </c>
      <c r="C62" s="17">
        <v>27</v>
      </c>
      <c r="D62" t="s">
        <v>225</v>
      </c>
      <c r="F62" s="102">
        <v>3</v>
      </c>
      <c r="H62" s="103" t="s">
        <v>75</v>
      </c>
      <c r="I62" s="103" t="s">
        <v>64</v>
      </c>
      <c r="J62" s="103"/>
      <c r="K62" s="17" t="s">
        <v>168</v>
      </c>
      <c r="L62" s="104">
        <f>caracteristiques!$E$20+caracteristiques!$I$14</f>
        <v>33</v>
      </c>
    </row>
    <row r="63" spans="1:12" ht="12.75">
      <c r="A63" s="17">
        <v>1</v>
      </c>
      <c r="B63" t="s">
        <v>125</v>
      </c>
      <c r="C63" s="17">
        <v>127</v>
      </c>
      <c r="D63" t="s">
        <v>226</v>
      </c>
      <c r="F63" s="102">
        <v>14</v>
      </c>
      <c r="H63" s="103" t="s">
        <v>128</v>
      </c>
      <c r="I63" s="103" t="s">
        <v>78</v>
      </c>
      <c r="J63" s="103"/>
      <c r="K63" s="17" t="s">
        <v>136</v>
      </c>
      <c r="L63" s="104">
        <f>caracteristiques!$I$12+caracteristiques!$I$24</f>
        <v>30</v>
      </c>
    </row>
    <row r="64" spans="1:12" ht="12.75">
      <c r="A64" s="17">
        <v>0</v>
      </c>
      <c r="B64" t="s">
        <v>137</v>
      </c>
      <c r="C64" s="17">
        <v>28</v>
      </c>
      <c r="D64" t="s">
        <v>227</v>
      </c>
      <c r="F64" s="102">
        <v>0</v>
      </c>
      <c r="H64" s="103" t="s">
        <v>57</v>
      </c>
      <c r="I64" s="103" t="s">
        <v>71</v>
      </c>
      <c r="J64" s="103"/>
      <c r="K64" s="17" t="s">
        <v>228</v>
      </c>
      <c r="L64" s="104">
        <f>caracteristiques!$E$12+caracteristiques!$E$18</f>
        <v>28</v>
      </c>
    </row>
    <row r="65" spans="1:12" ht="12.75">
      <c r="A65" s="17">
        <v>0</v>
      </c>
      <c r="B65" t="s">
        <v>130</v>
      </c>
      <c r="C65" s="17">
        <v>29</v>
      </c>
      <c r="D65" t="s">
        <v>229</v>
      </c>
      <c r="F65" s="102">
        <v>8</v>
      </c>
      <c r="H65" s="103" t="s">
        <v>84</v>
      </c>
      <c r="I65" s="103" t="s">
        <v>128</v>
      </c>
      <c r="J65" s="103"/>
      <c r="K65" s="17" t="s">
        <v>216</v>
      </c>
      <c r="L65" s="104">
        <f>caracteristiques!$E$24+caracteristiques!$I$12</f>
        <v>29</v>
      </c>
    </row>
    <row r="66" spans="1:12" ht="12.75">
      <c r="A66" s="17">
        <v>0</v>
      </c>
      <c r="B66" t="s">
        <v>125</v>
      </c>
      <c r="C66" s="17">
        <v>34</v>
      </c>
      <c r="D66" t="s">
        <v>230</v>
      </c>
      <c r="F66" s="108">
        <v>19</v>
      </c>
      <c r="H66" s="103" t="s">
        <v>132</v>
      </c>
      <c r="I66" s="103" t="s">
        <v>78</v>
      </c>
      <c r="J66" s="103"/>
      <c r="K66" s="17" t="s">
        <v>208</v>
      </c>
      <c r="L66" s="104">
        <f>caracteristiques!$I$18+caracteristiques!$I$24</f>
        <v>33</v>
      </c>
    </row>
    <row r="67" spans="1:12" ht="12.75">
      <c r="A67" s="17">
        <v>0</v>
      </c>
      <c r="B67" t="s">
        <v>125</v>
      </c>
      <c r="C67" s="17">
        <v>33</v>
      </c>
      <c r="D67" t="s">
        <v>231</v>
      </c>
      <c r="F67" s="108">
        <v>21</v>
      </c>
      <c r="H67" s="103" t="s">
        <v>56</v>
      </c>
      <c r="I67" s="103" t="s">
        <v>127</v>
      </c>
      <c r="J67" s="103"/>
      <c r="K67" s="17" t="s">
        <v>224</v>
      </c>
      <c r="L67" s="104">
        <f>caracteristiques!$I$16+caracteristiques!$I$22</f>
        <v>29</v>
      </c>
    </row>
    <row r="68" spans="1:12" ht="12.75">
      <c r="A68" s="17">
        <v>0</v>
      </c>
      <c r="B68" t="s">
        <v>125</v>
      </c>
      <c r="C68" s="17">
        <v>31</v>
      </c>
      <c r="D68" t="s">
        <v>232</v>
      </c>
      <c r="F68" s="108">
        <v>32</v>
      </c>
      <c r="H68" s="103" t="s">
        <v>128</v>
      </c>
      <c r="I68" s="103" t="s">
        <v>78</v>
      </c>
      <c r="J68" s="103"/>
      <c r="K68" s="17" t="s">
        <v>136</v>
      </c>
      <c r="L68" s="104">
        <f>caracteristiques!$I$12+caracteristiques!$I$24</f>
        <v>30</v>
      </c>
    </row>
    <row r="69" spans="1:12" ht="12.75">
      <c r="A69" s="17">
        <v>0</v>
      </c>
      <c r="B69" t="s">
        <v>125</v>
      </c>
      <c r="C69" s="17">
        <v>32</v>
      </c>
      <c r="D69" t="s">
        <v>233</v>
      </c>
      <c r="F69" s="108">
        <v>21</v>
      </c>
      <c r="H69" s="103" t="s">
        <v>65</v>
      </c>
      <c r="I69" s="103" t="s">
        <v>75</v>
      </c>
      <c r="J69" s="103"/>
      <c r="K69" s="17" t="s">
        <v>150</v>
      </c>
      <c r="L69" s="104">
        <f>caracteristiques!$E$12+caracteristiques!$E$20</f>
        <v>30</v>
      </c>
    </row>
    <row r="70" spans="1:13" ht="12.75">
      <c r="A70" s="17">
        <v>0</v>
      </c>
      <c r="B70" t="s">
        <v>130</v>
      </c>
      <c r="C70" s="17">
        <v>30</v>
      </c>
      <c r="D70" t="s">
        <v>234</v>
      </c>
      <c r="F70" s="102">
        <v>23</v>
      </c>
      <c r="H70" s="103" t="s">
        <v>75</v>
      </c>
      <c r="I70" s="103" t="s">
        <v>84</v>
      </c>
      <c r="J70" s="103"/>
      <c r="K70" s="17" t="s">
        <v>235</v>
      </c>
      <c r="L70" s="104">
        <f>caracteristiques!$E$20+caracteristiques!$E$24</f>
        <v>31</v>
      </c>
      <c r="M70" t="s">
        <v>78</v>
      </c>
    </row>
    <row r="71" spans="1:12" ht="12.75">
      <c r="A71" s="17">
        <v>2</v>
      </c>
      <c r="B71" t="s">
        <v>134</v>
      </c>
      <c r="C71" s="17">
        <v>157</v>
      </c>
      <c r="D71" t="s">
        <v>236</v>
      </c>
      <c r="F71" s="102">
        <v>0</v>
      </c>
      <c r="H71" s="103" t="s">
        <v>56</v>
      </c>
      <c r="I71" s="103" t="s">
        <v>75</v>
      </c>
      <c r="J71" s="103"/>
      <c r="K71" s="17" t="s">
        <v>237</v>
      </c>
      <c r="L71" s="104">
        <f>caracteristiques!$I$16+caracteristiques!$E$20</f>
        <v>31</v>
      </c>
    </row>
    <row r="72" spans="1:12" ht="12.75">
      <c r="A72" s="17">
        <v>3</v>
      </c>
      <c r="B72" t="s">
        <v>181</v>
      </c>
      <c r="C72" s="17">
        <v>173</v>
      </c>
      <c r="D72" t="s">
        <v>238</v>
      </c>
      <c r="F72" s="102">
        <v>0</v>
      </c>
      <c r="H72" s="103" t="s">
        <v>57</v>
      </c>
      <c r="I72" s="103" t="s">
        <v>239</v>
      </c>
      <c r="J72" s="103"/>
      <c r="K72" s="17" t="s">
        <v>240</v>
      </c>
      <c r="L72" s="104">
        <f>caracteristiques!$E$12+caracteristiques!$E$29</f>
        <v>32</v>
      </c>
    </row>
    <row r="73" spans="1:13" ht="12.75">
      <c r="A73" s="17">
        <v>0</v>
      </c>
      <c r="B73" t="s">
        <v>181</v>
      </c>
      <c r="C73" s="17">
        <v>36</v>
      </c>
      <c r="D73" t="s">
        <v>241</v>
      </c>
      <c r="F73" s="102">
        <v>7</v>
      </c>
      <c r="H73" s="103" t="s">
        <v>57</v>
      </c>
      <c r="I73" s="103" t="s">
        <v>242</v>
      </c>
      <c r="J73" s="103"/>
      <c r="K73" s="17" t="s">
        <v>243</v>
      </c>
      <c r="L73" s="104">
        <f>caracteristiques!$E$12+caracteristiques!$I$29</f>
        <v>29</v>
      </c>
      <c r="M73" t="s">
        <v>78</v>
      </c>
    </row>
    <row r="74" spans="1:12" ht="12.75">
      <c r="A74" s="17">
        <v>2</v>
      </c>
      <c r="B74" t="s">
        <v>143</v>
      </c>
      <c r="C74" s="17">
        <v>145</v>
      </c>
      <c r="D74" t="s">
        <v>244</v>
      </c>
      <c r="F74" s="102">
        <v>0</v>
      </c>
      <c r="H74" s="103" t="s">
        <v>57</v>
      </c>
      <c r="I74" s="103" t="s">
        <v>245</v>
      </c>
      <c r="J74" s="103"/>
      <c r="K74" s="17" t="s">
        <v>246</v>
      </c>
      <c r="L74" s="104">
        <f>caracteristiques!$E$12+caracteristiques!$I$31</f>
        <v>28</v>
      </c>
    </row>
    <row r="75" spans="1:12" ht="12.75">
      <c r="A75" s="17">
        <v>0</v>
      </c>
      <c r="B75" t="s">
        <v>130</v>
      </c>
      <c r="C75" s="17">
        <v>35</v>
      </c>
      <c r="D75" t="s">
        <v>247</v>
      </c>
      <c r="F75" s="102">
        <v>16</v>
      </c>
      <c r="H75" s="103" t="s">
        <v>57</v>
      </c>
      <c r="I75" s="103" t="s">
        <v>201</v>
      </c>
      <c r="J75" s="103"/>
      <c r="K75" s="17" t="s">
        <v>248</v>
      </c>
      <c r="L75" s="104">
        <f>caracteristiques!$E$12+caracteristiques!$E$31</f>
        <v>31</v>
      </c>
    </row>
    <row r="76" spans="1:12" ht="12.75">
      <c r="A76" s="17">
        <v>0</v>
      </c>
      <c r="B76" t="s">
        <v>130</v>
      </c>
      <c r="C76" s="17">
        <v>37</v>
      </c>
      <c r="D76" t="s">
        <v>249</v>
      </c>
      <c r="F76" s="105">
        <v>23</v>
      </c>
      <c r="H76" s="103" t="s">
        <v>71</v>
      </c>
      <c r="I76" s="103" t="s">
        <v>84</v>
      </c>
      <c r="J76" s="103"/>
      <c r="K76" s="17" t="s">
        <v>250</v>
      </c>
      <c r="L76" s="104">
        <f>caracteristiques!$E$18+caracteristiques!$E$24</f>
        <v>29</v>
      </c>
    </row>
    <row r="77" spans="1:12" ht="12.75">
      <c r="A77" s="17">
        <v>0</v>
      </c>
      <c r="B77" t="s">
        <v>125</v>
      </c>
      <c r="C77" s="17">
        <v>38</v>
      </c>
      <c r="D77" t="s">
        <v>251</v>
      </c>
      <c r="F77" s="102">
        <v>30</v>
      </c>
      <c r="H77" s="103" t="s">
        <v>75</v>
      </c>
      <c r="I77" s="103" t="s">
        <v>84</v>
      </c>
      <c r="J77" s="103"/>
      <c r="K77" s="17" t="s">
        <v>235</v>
      </c>
      <c r="L77" s="104">
        <f>caracteristiques!$E$20+caracteristiques!$E$24</f>
        <v>31</v>
      </c>
    </row>
    <row r="78" spans="1:12" ht="12.75">
      <c r="A78" s="17">
        <v>0</v>
      </c>
      <c r="B78" t="s">
        <v>125</v>
      </c>
      <c r="C78" s="17">
        <v>39</v>
      </c>
      <c r="D78" t="s">
        <v>252</v>
      </c>
      <c r="F78" s="102">
        <v>21</v>
      </c>
      <c r="H78" s="103" t="s">
        <v>75</v>
      </c>
      <c r="I78" s="103" t="s">
        <v>84</v>
      </c>
      <c r="J78" s="103"/>
      <c r="K78" s="17" t="s">
        <v>235</v>
      </c>
      <c r="L78" s="104">
        <f>caracteristiques!$E$20+caracteristiques!$E$24</f>
        <v>31</v>
      </c>
    </row>
    <row r="79" spans="1:12" ht="12.75">
      <c r="A79" s="17">
        <v>0</v>
      </c>
      <c r="B79" t="s">
        <v>130</v>
      </c>
      <c r="C79" s="17">
        <v>40</v>
      </c>
      <c r="D79" t="s">
        <v>253</v>
      </c>
      <c r="F79" s="102">
        <v>8</v>
      </c>
      <c r="H79" s="103" t="s">
        <v>65</v>
      </c>
      <c r="I79" s="103" t="s">
        <v>75</v>
      </c>
      <c r="J79" s="103"/>
      <c r="K79" s="17" t="s">
        <v>150</v>
      </c>
      <c r="L79" s="104">
        <f>caracteristiques!$E$12+caracteristiques!$E$20</f>
        <v>30</v>
      </c>
    </row>
    <row r="80" spans="1:12" ht="12.75">
      <c r="A80" s="17">
        <v>0</v>
      </c>
      <c r="B80" t="s">
        <v>137</v>
      </c>
      <c r="C80" s="17">
        <v>41</v>
      </c>
      <c r="D80" t="s">
        <v>254</v>
      </c>
      <c r="F80" s="102">
        <v>9</v>
      </c>
      <c r="H80" s="103" t="s">
        <v>57</v>
      </c>
      <c r="I80" s="103" t="s">
        <v>128</v>
      </c>
      <c r="J80" s="103"/>
      <c r="K80" s="17" t="s">
        <v>188</v>
      </c>
      <c r="L80" s="104">
        <f>caracteristiques!$E$12+caracteristiques!$I$12</f>
        <v>28</v>
      </c>
    </row>
    <row r="81" spans="1:12" ht="12.75">
      <c r="A81" s="17">
        <v>5</v>
      </c>
      <c r="B81" t="s">
        <v>181</v>
      </c>
      <c r="C81" s="17">
        <v>201</v>
      </c>
      <c r="D81" t="s">
        <v>255</v>
      </c>
      <c r="F81" s="102">
        <v>0</v>
      </c>
      <c r="H81" s="103" t="s">
        <v>57</v>
      </c>
      <c r="I81" s="103" t="s">
        <v>71</v>
      </c>
      <c r="J81" s="103"/>
      <c r="K81" s="17" t="s">
        <v>228</v>
      </c>
      <c r="L81" s="104">
        <f>caracteristiques!$E$12+caracteristiques!$E$18</f>
        <v>28</v>
      </c>
    </row>
    <row r="82" spans="1:12" ht="12.75">
      <c r="A82" s="17">
        <v>0</v>
      </c>
      <c r="B82" t="s">
        <v>143</v>
      </c>
      <c r="C82" s="17">
        <v>42</v>
      </c>
      <c r="D82" t="s">
        <v>256</v>
      </c>
      <c r="F82" s="102">
        <v>1</v>
      </c>
      <c r="H82" s="103" t="s">
        <v>57</v>
      </c>
      <c r="I82" s="103" t="s">
        <v>75</v>
      </c>
      <c r="J82" s="103"/>
      <c r="K82" s="17" t="s">
        <v>257</v>
      </c>
      <c r="L82" s="104">
        <f>caracteristiques!$E$12+caracteristiques!$E$20</f>
        <v>30</v>
      </c>
    </row>
    <row r="83" spans="1:12" ht="12.75">
      <c r="A83" s="17">
        <v>0</v>
      </c>
      <c r="B83" t="s">
        <v>143</v>
      </c>
      <c r="C83" s="17">
        <v>43</v>
      </c>
      <c r="D83" t="s">
        <v>258</v>
      </c>
      <c r="F83" s="102">
        <v>5</v>
      </c>
      <c r="H83" s="103" t="s">
        <v>75</v>
      </c>
      <c r="I83" s="103" t="s">
        <v>64</v>
      </c>
      <c r="J83" s="103"/>
      <c r="K83" s="17" t="s">
        <v>168</v>
      </c>
      <c r="L83" s="104">
        <f>caracteristiques!$E$20+caracteristiques!$I$14</f>
        <v>33</v>
      </c>
    </row>
    <row r="84" spans="1:12" ht="12.75">
      <c r="A84" s="17">
        <v>5</v>
      </c>
      <c r="B84" t="s">
        <v>212</v>
      </c>
      <c r="C84" s="17">
        <v>202</v>
      </c>
      <c r="D84" t="s">
        <v>259</v>
      </c>
      <c r="F84" s="102">
        <v>0</v>
      </c>
      <c r="H84" s="103" t="s">
        <v>65</v>
      </c>
      <c r="I84" s="103" t="s">
        <v>84</v>
      </c>
      <c r="J84" s="103"/>
      <c r="K84" s="17" t="s">
        <v>260</v>
      </c>
      <c r="L84" s="104">
        <f>caracteristiques!$E$12+caracteristiques!$E$24</f>
        <v>31</v>
      </c>
    </row>
    <row r="85" spans="1:12" ht="12.75">
      <c r="A85" s="17">
        <v>0</v>
      </c>
      <c r="B85" t="s">
        <v>125</v>
      </c>
      <c r="C85" s="17">
        <v>44</v>
      </c>
      <c r="D85" t="s">
        <v>261</v>
      </c>
      <c r="F85" s="102">
        <v>18</v>
      </c>
      <c r="H85" s="103" t="s">
        <v>71</v>
      </c>
      <c r="I85" s="103" t="s">
        <v>75</v>
      </c>
      <c r="J85" s="103"/>
      <c r="K85" s="17" t="s">
        <v>177</v>
      </c>
      <c r="L85" s="104">
        <f>caracteristiques!$E$18+caracteristiques!$E$20</f>
        <v>28</v>
      </c>
    </row>
    <row r="86" spans="1:12" ht="12.75">
      <c r="A86" s="17">
        <v>2</v>
      </c>
      <c r="B86" t="s">
        <v>143</v>
      </c>
      <c r="C86" s="17">
        <v>146</v>
      </c>
      <c r="D86" t="s">
        <v>262</v>
      </c>
      <c r="F86" s="102">
        <v>5</v>
      </c>
      <c r="H86" s="103" t="s">
        <v>78</v>
      </c>
      <c r="I86" s="103" t="s">
        <v>239</v>
      </c>
      <c r="J86" s="103"/>
      <c r="K86" s="17" t="s">
        <v>263</v>
      </c>
      <c r="L86" s="104">
        <f>caracteristiques!$I$24+caracteristiques!$E$29</f>
        <v>34</v>
      </c>
    </row>
    <row r="87" spans="1:12" ht="12.75">
      <c r="A87" s="17">
        <v>3</v>
      </c>
      <c r="B87" t="s">
        <v>181</v>
      </c>
      <c r="C87" s="17">
        <v>174</v>
      </c>
      <c r="D87" t="s">
        <v>264</v>
      </c>
      <c r="F87" s="102">
        <v>0</v>
      </c>
      <c r="H87" s="103" t="s">
        <v>78</v>
      </c>
      <c r="I87" s="103" t="s">
        <v>242</v>
      </c>
      <c r="J87" s="103"/>
      <c r="K87" s="17" t="s">
        <v>265</v>
      </c>
      <c r="L87" s="104">
        <f>caracteristiques!$I$24+caracteristiques!$I$29</f>
        <v>31</v>
      </c>
    </row>
    <row r="88" spans="1:12" ht="12.75">
      <c r="A88" s="17">
        <v>3</v>
      </c>
      <c r="B88" t="s">
        <v>134</v>
      </c>
      <c r="C88" s="17">
        <v>170</v>
      </c>
      <c r="D88" t="s">
        <v>266</v>
      </c>
      <c r="F88" s="102">
        <v>0</v>
      </c>
      <c r="H88" s="103" t="s">
        <v>78</v>
      </c>
      <c r="I88" s="103" t="s">
        <v>245</v>
      </c>
      <c r="J88" s="103"/>
      <c r="K88" s="17" t="s">
        <v>267</v>
      </c>
      <c r="L88" s="104">
        <f>caracteristiques!$I$24+caracteristiques!$I$31</f>
        <v>30</v>
      </c>
    </row>
    <row r="89" spans="1:12" ht="12.75">
      <c r="A89" s="17">
        <v>0</v>
      </c>
      <c r="B89" t="s">
        <v>134</v>
      </c>
      <c r="C89" s="17">
        <v>47</v>
      </c>
      <c r="D89" t="s">
        <v>268</v>
      </c>
      <c r="F89" s="102">
        <v>5</v>
      </c>
      <c r="H89" s="103" t="s">
        <v>128</v>
      </c>
      <c r="I89" s="103" t="s">
        <v>128</v>
      </c>
      <c r="J89" s="103"/>
      <c r="K89" s="17" t="s">
        <v>269</v>
      </c>
      <c r="L89" s="104">
        <f>caracteristiques!$I$12+caracteristiques!$I$12</f>
        <v>26</v>
      </c>
    </row>
    <row r="90" spans="1:12" ht="12.75">
      <c r="A90" s="17">
        <v>0</v>
      </c>
      <c r="B90" t="s">
        <v>134</v>
      </c>
      <c r="C90" s="17">
        <v>45</v>
      </c>
      <c r="D90" t="s">
        <v>270</v>
      </c>
      <c r="F90" s="102">
        <v>5</v>
      </c>
      <c r="H90" s="103" t="s">
        <v>57</v>
      </c>
      <c r="I90" s="103" t="s">
        <v>84</v>
      </c>
      <c r="J90" s="103"/>
      <c r="K90" s="17" t="s">
        <v>271</v>
      </c>
      <c r="L90" s="104">
        <f>caracteristiques!$E$12+caracteristiques!$E$24</f>
        <v>31</v>
      </c>
    </row>
    <row r="91" spans="1:12" ht="12.75">
      <c r="A91" s="17">
        <v>0</v>
      </c>
      <c r="B91" t="s">
        <v>134</v>
      </c>
      <c r="C91" s="17">
        <v>46</v>
      </c>
      <c r="D91" t="s">
        <v>272</v>
      </c>
      <c r="F91" s="102">
        <v>6</v>
      </c>
      <c r="H91" s="103" t="s">
        <v>71</v>
      </c>
      <c r="I91" s="103" t="s">
        <v>75</v>
      </c>
      <c r="J91" s="103"/>
      <c r="K91" s="17" t="s">
        <v>177</v>
      </c>
      <c r="L91" s="104">
        <f>caracteristiques!$E$18+caracteristiques!$E$20</f>
        <v>28</v>
      </c>
    </row>
    <row r="92" spans="1:12" ht="12.75">
      <c r="A92" s="17">
        <v>0</v>
      </c>
      <c r="B92" t="s">
        <v>125</v>
      </c>
      <c r="C92" s="17">
        <v>48</v>
      </c>
      <c r="D92" t="s">
        <v>273</v>
      </c>
      <c r="F92" s="108">
        <v>17</v>
      </c>
      <c r="H92" s="103" t="s">
        <v>57</v>
      </c>
      <c r="I92" s="103" t="s">
        <v>84</v>
      </c>
      <c r="J92" s="103"/>
      <c r="K92" s="17" t="s">
        <v>271</v>
      </c>
      <c r="L92" s="104">
        <f>caracteristiques!$E$12+caracteristiques!$E$24</f>
        <v>31</v>
      </c>
    </row>
    <row r="93" spans="1:12" ht="12.75">
      <c r="A93" s="17">
        <v>0</v>
      </c>
      <c r="B93" t="s">
        <v>147</v>
      </c>
      <c r="C93" s="17">
        <v>49</v>
      </c>
      <c r="D93" t="s">
        <v>274</v>
      </c>
      <c r="F93" s="105">
        <v>34</v>
      </c>
      <c r="H93" s="103" t="s">
        <v>57</v>
      </c>
      <c r="I93" s="103" t="s">
        <v>78</v>
      </c>
      <c r="J93" s="103"/>
      <c r="K93" s="17" t="s">
        <v>275</v>
      </c>
      <c r="L93" s="104">
        <f>caracteristiques!$E$12+caracteristiques!$I$24</f>
        <v>32</v>
      </c>
    </row>
    <row r="94" spans="1:12" ht="12.75">
      <c r="A94" s="17">
        <v>1</v>
      </c>
      <c r="B94" t="s">
        <v>143</v>
      </c>
      <c r="C94" s="17">
        <v>128</v>
      </c>
      <c r="D94" t="s">
        <v>276</v>
      </c>
      <c r="F94" s="102">
        <v>6</v>
      </c>
      <c r="H94" s="103" t="s">
        <v>65</v>
      </c>
      <c r="I94" s="103" t="s">
        <v>71</v>
      </c>
      <c r="J94" s="103"/>
      <c r="K94" s="17" t="s">
        <v>157</v>
      </c>
      <c r="L94" s="104">
        <f>caracteristiques!$E$12+caracteristiques!$E$18</f>
        <v>28</v>
      </c>
    </row>
    <row r="95" spans="1:12" ht="12.75">
      <c r="A95" s="17">
        <v>5</v>
      </c>
      <c r="B95" t="s">
        <v>143</v>
      </c>
      <c r="C95" s="17">
        <v>203</v>
      </c>
      <c r="D95" t="s">
        <v>277</v>
      </c>
      <c r="F95" s="102">
        <v>0</v>
      </c>
      <c r="H95" s="103" t="s">
        <v>71</v>
      </c>
      <c r="I95" s="103" t="s">
        <v>75</v>
      </c>
      <c r="J95" s="103"/>
      <c r="K95" s="17" t="s">
        <v>177</v>
      </c>
      <c r="L95" s="104">
        <f>caracteristiques!$E$18+caracteristiques!$E$20</f>
        <v>28</v>
      </c>
    </row>
    <row r="96" spans="1:12" ht="12.75">
      <c r="A96" s="17">
        <v>0</v>
      </c>
      <c r="B96" t="s">
        <v>125</v>
      </c>
      <c r="C96" s="17">
        <v>51</v>
      </c>
      <c r="D96" t="s">
        <v>278</v>
      </c>
      <c r="F96" s="102">
        <v>10</v>
      </c>
      <c r="H96" s="103" t="s">
        <v>65</v>
      </c>
      <c r="I96" s="103" t="s">
        <v>64</v>
      </c>
      <c r="J96" s="103"/>
      <c r="K96" s="17" t="s">
        <v>279</v>
      </c>
      <c r="L96" s="104">
        <f>caracteristiques!$E$12+10-caracteristiques!$I$14</f>
        <v>7</v>
      </c>
    </row>
    <row r="97" spans="1:12" ht="12.75">
      <c r="A97" s="17">
        <v>0</v>
      </c>
      <c r="B97" t="s">
        <v>130</v>
      </c>
      <c r="C97" s="17">
        <v>52</v>
      </c>
      <c r="D97" t="s">
        <v>280</v>
      </c>
      <c r="F97" s="102">
        <v>14</v>
      </c>
      <c r="H97" s="103" t="s">
        <v>57</v>
      </c>
      <c r="I97" s="103" t="s">
        <v>64</v>
      </c>
      <c r="J97" s="103"/>
      <c r="K97" s="17" t="s">
        <v>281</v>
      </c>
      <c r="L97" s="104">
        <f>caracteristiques!$E$12+caracteristiques!$I$14</f>
        <v>33</v>
      </c>
    </row>
    <row r="98" spans="1:12" ht="12.75">
      <c r="A98" s="17">
        <v>0</v>
      </c>
      <c r="B98" t="s">
        <v>125</v>
      </c>
      <c r="C98" s="17">
        <v>53</v>
      </c>
      <c r="D98" t="s">
        <v>282</v>
      </c>
      <c r="F98" s="102">
        <v>7</v>
      </c>
      <c r="H98" s="103" t="s">
        <v>57</v>
      </c>
      <c r="I98" s="103" t="s">
        <v>127</v>
      </c>
      <c r="J98" s="103"/>
      <c r="K98" s="17" t="s">
        <v>214</v>
      </c>
      <c r="L98" s="104">
        <f>caracteristiques!$E$12+caracteristiques!$I$22</f>
        <v>28</v>
      </c>
    </row>
    <row r="99" spans="1:12" ht="12.75">
      <c r="A99" s="17">
        <v>0</v>
      </c>
      <c r="B99" t="s">
        <v>125</v>
      </c>
      <c r="C99" s="17">
        <v>54</v>
      </c>
      <c r="D99" t="s">
        <v>283</v>
      </c>
      <c r="F99" s="102">
        <v>16</v>
      </c>
      <c r="H99" s="103" t="s">
        <v>56</v>
      </c>
      <c r="I99" s="103" t="s">
        <v>128</v>
      </c>
      <c r="J99" s="103"/>
      <c r="K99" s="17" t="s">
        <v>284</v>
      </c>
      <c r="L99" s="104">
        <f>caracteristiques!$I$16+10-caracteristiques!$I$12</f>
        <v>13</v>
      </c>
    </row>
    <row r="100" spans="1:12" ht="12.75">
      <c r="A100" s="17">
        <v>0</v>
      </c>
      <c r="B100" t="s">
        <v>125</v>
      </c>
      <c r="C100" s="17" t="s">
        <v>285</v>
      </c>
      <c r="D100" t="s">
        <v>286</v>
      </c>
      <c r="F100" s="102">
        <v>5</v>
      </c>
      <c r="H100" s="103" t="s">
        <v>127</v>
      </c>
      <c r="I100" s="103" t="s">
        <v>84</v>
      </c>
      <c r="J100" s="103"/>
      <c r="K100" s="17" t="s">
        <v>287</v>
      </c>
      <c r="L100" s="104">
        <f>caracteristiques!$I$22+caracteristiques!$E$24</f>
        <v>29</v>
      </c>
    </row>
    <row r="101" spans="1:12" ht="12.75">
      <c r="A101" s="17">
        <v>3</v>
      </c>
      <c r="B101" t="s">
        <v>134</v>
      </c>
      <c r="C101" s="17">
        <v>179</v>
      </c>
      <c r="D101" t="s">
        <v>288</v>
      </c>
      <c r="F101" s="102">
        <v>0</v>
      </c>
      <c r="H101" s="103" t="s">
        <v>75</v>
      </c>
      <c r="I101" s="103" t="s">
        <v>64</v>
      </c>
      <c r="J101" s="103"/>
      <c r="K101" s="17" t="s">
        <v>168</v>
      </c>
      <c r="L101" s="104">
        <f>caracteristiques!$E$20+caracteristiques!$I$14</f>
        <v>33</v>
      </c>
    </row>
    <row r="102" spans="1:12" ht="12.75">
      <c r="A102" s="17">
        <v>0</v>
      </c>
      <c r="B102" t="s">
        <v>143</v>
      </c>
      <c r="C102" s="17">
        <v>56</v>
      </c>
      <c r="D102" t="s">
        <v>289</v>
      </c>
      <c r="F102" s="102">
        <v>5</v>
      </c>
      <c r="H102" s="103" t="s">
        <v>57</v>
      </c>
      <c r="I102" s="103" t="s">
        <v>75</v>
      </c>
      <c r="J102" s="103"/>
      <c r="K102" s="17" t="s">
        <v>257</v>
      </c>
      <c r="L102" s="104">
        <f>caracteristiques!$E$12+caracteristiques!$E$20</f>
        <v>30</v>
      </c>
    </row>
    <row r="103" spans="1:12" ht="12.75">
      <c r="A103" s="17">
        <v>1</v>
      </c>
      <c r="B103" t="s">
        <v>143</v>
      </c>
      <c r="C103" s="17">
        <v>129</v>
      </c>
      <c r="D103" t="s">
        <v>290</v>
      </c>
      <c r="F103" s="102">
        <v>5</v>
      </c>
      <c r="H103" s="103" t="s">
        <v>75</v>
      </c>
      <c r="I103" s="103" t="s">
        <v>132</v>
      </c>
      <c r="J103" s="103"/>
      <c r="K103" s="17" t="s">
        <v>190</v>
      </c>
      <c r="L103" s="104">
        <f>caracteristiques!$E$20+caracteristiques!$I$18</f>
        <v>31</v>
      </c>
    </row>
    <row r="104" spans="1:12" ht="12.75">
      <c r="A104" s="17">
        <v>1</v>
      </c>
      <c r="B104" t="s">
        <v>134</v>
      </c>
      <c r="C104" s="17">
        <v>130</v>
      </c>
      <c r="D104" t="s">
        <v>291</v>
      </c>
      <c r="F104" s="102">
        <v>9</v>
      </c>
      <c r="H104" s="103" t="s">
        <v>75</v>
      </c>
      <c r="I104" s="103" t="s">
        <v>132</v>
      </c>
      <c r="J104" s="103"/>
      <c r="K104" s="17" t="s">
        <v>190</v>
      </c>
      <c r="L104" s="104">
        <f>caracteristiques!$E$20+caracteristiques!$I$18</f>
        <v>31</v>
      </c>
    </row>
    <row r="105" spans="1:12" ht="12.75">
      <c r="A105" s="17">
        <v>0</v>
      </c>
      <c r="B105" t="s">
        <v>125</v>
      </c>
      <c r="C105" s="17">
        <v>57</v>
      </c>
      <c r="D105" t="s">
        <v>292</v>
      </c>
      <c r="F105" s="102">
        <v>0</v>
      </c>
      <c r="H105" s="103" t="s">
        <v>75</v>
      </c>
      <c r="I105" s="103" t="s">
        <v>71</v>
      </c>
      <c r="J105" s="103"/>
      <c r="K105" s="17" t="s">
        <v>293</v>
      </c>
      <c r="L105" s="104">
        <f>caracteristiques!$E$20+caracteristiques!$E$18</f>
        <v>28</v>
      </c>
    </row>
    <row r="106" spans="1:12" ht="12.75">
      <c r="A106" s="17">
        <v>4</v>
      </c>
      <c r="B106" t="s">
        <v>134</v>
      </c>
      <c r="C106" s="17">
        <v>190</v>
      </c>
      <c r="D106" t="s">
        <v>294</v>
      </c>
      <c r="F106" s="102">
        <v>0</v>
      </c>
      <c r="H106" s="103" t="s">
        <v>128</v>
      </c>
      <c r="I106" s="103" t="s">
        <v>75</v>
      </c>
      <c r="J106" s="103"/>
      <c r="K106" s="17" t="s">
        <v>139</v>
      </c>
      <c r="L106" s="104">
        <f>caracteristiques!$I$12+caracteristiques!$E$20</f>
        <v>28</v>
      </c>
    </row>
    <row r="107" spans="1:12" ht="12.75">
      <c r="A107" s="17">
        <v>5</v>
      </c>
      <c r="B107" t="s">
        <v>197</v>
      </c>
      <c r="C107" s="17">
        <v>204</v>
      </c>
      <c r="D107" t="s">
        <v>295</v>
      </c>
      <c r="F107" s="102">
        <v>0</v>
      </c>
      <c r="H107" s="103" t="s">
        <v>75</v>
      </c>
      <c r="I107" s="103" t="s">
        <v>132</v>
      </c>
      <c r="J107" s="103"/>
      <c r="K107" s="17" t="s">
        <v>190</v>
      </c>
      <c r="L107" s="104">
        <f>caracteristiques!$E$20+caracteristiques!$I$18</f>
        <v>31</v>
      </c>
    </row>
    <row r="108" spans="1:12" ht="12.75">
      <c r="A108" s="17">
        <v>0</v>
      </c>
      <c r="B108" t="s">
        <v>143</v>
      </c>
      <c r="C108" s="17">
        <v>58</v>
      </c>
      <c r="D108" t="s">
        <v>296</v>
      </c>
      <c r="F108" s="102">
        <v>6</v>
      </c>
      <c r="H108" s="103" t="s">
        <v>75</v>
      </c>
      <c r="I108" s="103" t="s">
        <v>57</v>
      </c>
      <c r="J108" s="103"/>
      <c r="K108" s="17" t="s">
        <v>163</v>
      </c>
      <c r="L108" s="104">
        <f>caracteristiques!$E$20+caracteristiques!$E$12</f>
        <v>30</v>
      </c>
    </row>
    <row r="109" spans="1:12" ht="12.75">
      <c r="A109" s="17">
        <v>6</v>
      </c>
      <c r="B109" t="s">
        <v>134</v>
      </c>
      <c r="C109" s="17">
        <v>218</v>
      </c>
      <c r="D109" t="s">
        <v>297</v>
      </c>
      <c r="F109" s="102">
        <v>0</v>
      </c>
      <c r="H109" s="103" t="s">
        <v>75</v>
      </c>
      <c r="I109" s="103" t="s">
        <v>75</v>
      </c>
      <c r="J109" s="103"/>
      <c r="K109" s="17" t="s">
        <v>298</v>
      </c>
      <c r="L109" s="104">
        <f>2*caracteristiques!$E$20</f>
        <v>30</v>
      </c>
    </row>
    <row r="110" spans="1:12" ht="12.75">
      <c r="A110" s="17">
        <v>6</v>
      </c>
      <c r="B110" t="s">
        <v>134</v>
      </c>
      <c r="C110" s="17">
        <v>219</v>
      </c>
      <c r="D110" t="s">
        <v>299</v>
      </c>
      <c r="F110" s="102">
        <v>0</v>
      </c>
      <c r="H110" s="103" t="s">
        <v>65</v>
      </c>
      <c r="I110" s="103" t="s">
        <v>78</v>
      </c>
      <c r="J110" s="103"/>
      <c r="K110" s="17" t="s">
        <v>300</v>
      </c>
      <c r="L110" s="104">
        <f>caracteristiques!$E$12+caracteristiques!$I$24</f>
        <v>32</v>
      </c>
    </row>
    <row r="111" spans="1:12" ht="12.75">
      <c r="A111" s="17">
        <v>6</v>
      </c>
      <c r="B111" t="s">
        <v>134</v>
      </c>
      <c r="C111" s="17">
        <v>220</v>
      </c>
      <c r="D111" t="s">
        <v>301</v>
      </c>
      <c r="F111" s="102">
        <v>0</v>
      </c>
      <c r="H111" s="103" t="s">
        <v>75</v>
      </c>
      <c r="I111" s="103" t="s">
        <v>56</v>
      </c>
      <c r="J111" s="103"/>
      <c r="K111" s="17" t="s">
        <v>302</v>
      </c>
      <c r="L111" s="104">
        <f>caracteristiques!$E$20+caracteristiques!$I$16</f>
        <v>31</v>
      </c>
    </row>
    <row r="112" spans="1:12" ht="12.75">
      <c r="A112" s="17">
        <v>6</v>
      </c>
      <c r="B112" t="s">
        <v>134</v>
      </c>
      <c r="C112" s="17">
        <v>221</v>
      </c>
      <c r="D112" t="s">
        <v>303</v>
      </c>
      <c r="F112" s="102">
        <v>0</v>
      </c>
      <c r="H112" s="103" t="s">
        <v>65</v>
      </c>
      <c r="I112" s="103" t="s">
        <v>75</v>
      </c>
      <c r="J112" s="103"/>
      <c r="K112" s="17" t="s">
        <v>150</v>
      </c>
      <c r="L112" s="104">
        <f>caracteristiques!$E$12+caracteristiques!$E$20</f>
        <v>30</v>
      </c>
    </row>
    <row r="113" spans="1:12" ht="12.75">
      <c r="A113" s="17">
        <v>0</v>
      </c>
      <c r="B113" t="s">
        <v>130</v>
      </c>
      <c r="C113" s="17">
        <v>59</v>
      </c>
      <c r="D113" t="s">
        <v>304</v>
      </c>
      <c r="F113" s="102">
        <v>20</v>
      </c>
      <c r="H113" s="103" t="s">
        <v>75</v>
      </c>
      <c r="I113" s="103" t="s">
        <v>65</v>
      </c>
      <c r="J113" s="103"/>
      <c r="K113" s="17" t="s">
        <v>305</v>
      </c>
      <c r="L113" s="104">
        <f>caracteristiques!$E$20+caracteristiques!$E$12</f>
        <v>30</v>
      </c>
    </row>
    <row r="114" spans="1:12" ht="12.75">
      <c r="A114" s="17">
        <v>5</v>
      </c>
      <c r="B114" t="s">
        <v>197</v>
      </c>
      <c r="C114" s="17">
        <v>205</v>
      </c>
      <c r="D114" t="s">
        <v>306</v>
      </c>
      <c r="F114" s="102">
        <v>0</v>
      </c>
      <c r="H114" s="103" t="s">
        <v>128</v>
      </c>
      <c r="I114" s="103" t="s">
        <v>65</v>
      </c>
      <c r="J114" s="103"/>
      <c r="K114" s="17" t="s">
        <v>307</v>
      </c>
      <c r="L114" s="104">
        <f>caracteristiques!$I$12+caracteristiques!$E$12</f>
        <v>28</v>
      </c>
    </row>
    <row r="115" spans="1:12" ht="12.75">
      <c r="A115" s="17">
        <v>6</v>
      </c>
      <c r="B115" t="s">
        <v>197</v>
      </c>
      <c r="C115" s="17">
        <v>216</v>
      </c>
      <c r="D115" t="s">
        <v>308</v>
      </c>
      <c r="F115" s="102">
        <v>0</v>
      </c>
      <c r="H115" s="103" t="s">
        <v>75</v>
      </c>
      <c r="I115" s="103" t="s">
        <v>132</v>
      </c>
      <c r="J115" s="103"/>
      <c r="K115" s="17" t="s">
        <v>190</v>
      </c>
      <c r="L115" s="104">
        <f>caracteristiques!$E$20+caracteristiques!$I$18</f>
        <v>31</v>
      </c>
    </row>
    <row r="116" spans="1:12" ht="12.75">
      <c r="A116" s="17">
        <v>0</v>
      </c>
      <c r="B116" t="s">
        <v>130</v>
      </c>
      <c r="C116" s="17">
        <v>60</v>
      </c>
      <c r="D116" t="s">
        <v>309</v>
      </c>
      <c r="F116" s="102">
        <v>6</v>
      </c>
      <c r="H116" s="103" t="s">
        <v>75</v>
      </c>
      <c r="I116" s="103" t="s">
        <v>128</v>
      </c>
      <c r="J116" s="103"/>
      <c r="K116" s="17" t="s">
        <v>310</v>
      </c>
      <c r="L116" s="104">
        <f>caracteristiques!$E$20+caracteristiques!$I$12</f>
        <v>28</v>
      </c>
    </row>
    <row r="117" spans="1:12" ht="12.75">
      <c r="A117" s="17">
        <v>4</v>
      </c>
      <c r="B117" t="s">
        <v>212</v>
      </c>
      <c r="C117" s="17">
        <v>186</v>
      </c>
      <c r="D117" t="s">
        <v>311</v>
      </c>
      <c r="F117" s="102">
        <v>0</v>
      </c>
      <c r="H117" s="103" t="s">
        <v>128</v>
      </c>
      <c r="I117" s="103" t="s">
        <v>75</v>
      </c>
      <c r="J117" s="103"/>
      <c r="K117" s="17" t="s">
        <v>139</v>
      </c>
      <c r="L117" s="104">
        <f>caracteristiques!$I$12+caracteristiques!$E$20</f>
        <v>28</v>
      </c>
    </row>
    <row r="118" spans="1:12" ht="12.75">
      <c r="A118" s="17">
        <v>0</v>
      </c>
      <c r="B118" t="s">
        <v>130</v>
      </c>
      <c r="C118" s="17">
        <v>61</v>
      </c>
      <c r="D118" t="s">
        <v>312</v>
      </c>
      <c r="F118" s="102">
        <v>5</v>
      </c>
      <c r="H118" s="103" t="s">
        <v>75</v>
      </c>
      <c r="I118" s="103" t="s">
        <v>84</v>
      </c>
      <c r="J118" s="103" t="s">
        <v>78</v>
      </c>
      <c r="K118" s="17" t="s">
        <v>313</v>
      </c>
      <c r="L118" s="104">
        <f>((caracteristiques!$E$20+caracteristiques!$E$24)/2)+caracteristiques!$I$24</f>
        <v>32.5</v>
      </c>
    </row>
    <row r="119" spans="1:12" ht="12.75">
      <c r="A119" s="17">
        <v>0</v>
      </c>
      <c r="B119" t="s">
        <v>130</v>
      </c>
      <c r="C119" s="17">
        <v>62</v>
      </c>
      <c r="D119" t="s">
        <v>314</v>
      </c>
      <c r="F119" s="102">
        <v>14</v>
      </c>
      <c r="H119" s="103" t="s">
        <v>75</v>
      </c>
      <c r="I119" s="103" t="s">
        <v>71</v>
      </c>
      <c r="J119" s="103"/>
      <c r="K119" s="17" t="s">
        <v>293</v>
      </c>
      <c r="L119" s="104">
        <f>caracteristiques!$E$20+caracteristiques!$E$18</f>
        <v>28</v>
      </c>
    </row>
    <row r="120" spans="1:12" ht="12.75">
      <c r="A120" s="17">
        <v>0</v>
      </c>
      <c r="B120" t="s">
        <v>125</v>
      </c>
      <c r="C120" s="17">
        <v>63</v>
      </c>
      <c r="D120" t="s">
        <v>315</v>
      </c>
      <c r="F120" s="102">
        <v>16</v>
      </c>
      <c r="H120" s="103" t="s">
        <v>75</v>
      </c>
      <c r="I120" s="103" t="s">
        <v>128</v>
      </c>
      <c r="J120" s="103"/>
      <c r="K120" s="17" t="s">
        <v>310</v>
      </c>
      <c r="L120" s="104">
        <f>caracteristiques!$E$20+caracteristiques!$I$12</f>
        <v>28</v>
      </c>
    </row>
    <row r="121" spans="1:12" ht="12.75">
      <c r="A121" s="17">
        <v>0</v>
      </c>
      <c r="B121" t="s">
        <v>147</v>
      </c>
      <c r="C121" s="17">
        <v>64</v>
      </c>
      <c r="D121" t="s">
        <v>316</v>
      </c>
      <c r="F121" s="105">
        <v>11</v>
      </c>
      <c r="H121" s="103" t="s">
        <v>75</v>
      </c>
      <c r="I121" s="103" t="s">
        <v>128</v>
      </c>
      <c r="J121" s="103"/>
      <c r="K121" s="17" t="s">
        <v>310</v>
      </c>
      <c r="L121" s="104">
        <f>caracteristiques!$E$20+caracteristiques!$I$12</f>
        <v>28</v>
      </c>
    </row>
    <row r="122" spans="1:12" ht="12.75">
      <c r="A122" s="17">
        <v>0</v>
      </c>
      <c r="B122" t="s">
        <v>130</v>
      </c>
      <c r="C122" s="17">
        <v>65</v>
      </c>
      <c r="D122" t="s">
        <v>317</v>
      </c>
      <c r="F122" s="102">
        <v>6</v>
      </c>
      <c r="H122" s="103" t="s">
        <v>75</v>
      </c>
      <c r="I122" s="103" t="s">
        <v>128</v>
      </c>
      <c r="J122" s="103"/>
      <c r="K122" s="17" t="s">
        <v>310</v>
      </c>
      <c r="L122" s="104">
        <f>caracteristiques!$E$20+caracteristiques!$I$12</f>
        <v>28</v>
      </c>
    </row>
    <row r="123" spans="1:12" ht="12.75">
      <c r="A123" s="17">
        <v>1</v>
      </c>
      <c r="B123" t="s">
        <v>130</v>
      </c>
      <c r="C123" s="17">
        <v>131</v>
      </c>
      <c r="D123" t="s">
        <v>318</v>
      </c>
      <c r="F123" s="102">
        <v>6</v>
      </c>
      <c r="H123" s="103" t="s">
        <v>75</v>
      </c>
      <c r="I123" s="103" t="s">
        <v>57</v>
      </c>
      <c r="J123" s="103"/>
      <c r="K123" s="17" t="s">
        <v>163</v>
      </c>
      <c r="L123" s="104">
        <f>caracteristiques!$E$20+caracteristiques!$E$12</f>
        <v>30</v>
      </c>
    </row>
    <row r="124" spans="1:12" ht="12.75">
      <c r="A124" s="17">
        <v>1</v>
      </c>
      <c r="B124" t="s">
        <v>181</v>
      </c>
      <c r="C124" s="17">
        <v>132</v>
      </c>
      <c r="D124" t="s">
        <v>319</v>
      </c>
      <c r="F124" s="102">
        <v>5</v>
      </c>
      <c r="H124" s="103" t="s">
        <v>75</v>
      </c>
      <c r="I124" s="103" t="s">
        <v>65</v>
      </c>
      <c r="J124" s="103"/>
      <c r="K124" s="17" t="s">
        <v>305</v>
      </c>
      <c r="L124" s="104">
        <f>caracteristiques!$E$20+caracteristiques!$E$12</f>
        <v>30</v>
      </c>
    </row>
    <row r="125" spans="1:12" ht="12.75">
      <c r="A125" s="17">
        <v>0</v>
      </c>
      <c r="B125" t="s">
        <v>192</v>
      </c>
      <c r="C125" s="17">
        <v>66</v>
      </c>
      <c r="D125" t="s">
        <v>320</v>
      </c>
      <c r="F125" s="108">
        <v>30</v>
      </c>
      <c r="H125" s="103" t="s">
        <v>75</v>
      </c>
      <c r="I125" s="103" t="s">
        <v>71</v>
      </c>
      <c r="J125" s="103"/>
      <c r="K125" s="17" t="s">
        <v>293</v>
      </c>
      <c r="L125" s="104">
        <f>caracteristiques!$E$20+caracteristiques!$E$18</f>
        <v>28</v>
      </c>
    </row>
    <row r="126" spans="1:12" ht="12.75">
      <c r="A126" s="17">
        <v>0</v>
      </c>
      <c r="B126" t="s">
        <v>137</v>
      </c>
      <c r="C126" s="17">
        <v>68</v>
      </c>
      <c r="D126" t="s">
        <v>321</v>
      </c>
      <c r="F126" s="102">
        <v>15</v>
      </c>
      <c r="H126" s="103" t="s">
        <v>71</v>
      </c>
      <c r="I126" s="103" t="s">
        <v>65</v>
      </c>
      <c r="J126" s="103"/>
      <c r="K126" s="17" t="s">
        <v>322</v>
      </c>
      <c r="L126" s="104">
        <f>caracteristiques!$E$18+caracteristiques!$E$12</f>
        <v>28</v>
      </c>
    </row>
    <row r="127" spans="1:12" ht="12.75">
      <c r="A127" s="17">
        <v>2</v>
      </c>
      <c r="B127" t="s">
        <v>147</v>
      </c>
      <c r="C127" s="17">
        <v>147</v>
      </c>
      <c r="D127" t="s">
        <v>323</v>
      </c>
      <c r="F127" s="102">
        <v>0</v>
      </c>
      <c r="H127" s="103" t="s">
        <v>65</v>
      </c>
      <c r="I127" s="103" t="s">
        <v>71</v>
      </c>
      <c r="J127" s="103"/>
      <c r="K127" s="17" t="s">
        <v>157</v>
      </c>
      <c r="L127" s="104">
        <f>caracteristiques!$E$12+caracteristiques!$E$18</f>
        <v>28</v>
      </c>
    </row>
    <row r="128" spans="1:12" ht="12.75">
      <c r="A128" s="17">
        <v>4</v>
      </c>
      <c r="B128" t="s">
        <v>212</v>
      </c>
      <c r="C128" s="17">
        <v>187</v>
      </c>
      <c r="D128" t="s">
        <v>324</v>
      </c>
      <c r="F128" s="102">
        <v>0</v>
      </c>
      <c r="H128" s="103" t="s">
        <v>128</v>
      </c>
      <c r="I128" s="103" t="s">
        <v>57</v>
      </c>
      <c r="J128" s="103"/>
      <c r="K128" s="17" t="s">
        <v>325</v>
      </c>
      <c r="L128" s="104">
        <f>caracteristiques!$I$12+caracteristiques!$E$12</f>
        <v>28</v>
      </c>
    </row>
    <row r="129" spans="1:12" ht="12.75">
      <c r="A129" s="17">
        <v>0</v>
      </c>
      <c r="B129" t="s">
        <v>134</v>
      </c>
      <c r="C129" s="17">
        <v>69</v>
      </c>
      <c r="D129" t="s">
        <v>326</v>
      </c>
      <c r="F129" s="102">
        <v>0</v>
      </c>
      <c r="H129" s="103" t="s">
        <v>75</v>
      </c>
      <c r="I129" s="103" t="s">
        <v>65</v>
      </c>
      <c r="J129" s="103"/>
      <c r="K129" s="17" t="s">
        <v>305</v>
      </c>
      <c r="L129" s="104">
        <f>caracteristiques!$E$20+caracteristiques!$E$12</f>
        <v>30</v>
      </c>
    </row>
    <row r="130" spans="1:12" ht="12.75">
      <c r="A130" s="17">
        <v>0</v>
      </c>
      <c r="B130" t="s">
        <v>130</v>
      </c>
      <c r="C130" s="17">
        <v>70</v>
      </c>
      <c r="D130" t="s">
        <v>327</v>
      </c>
      <c r="F130" s="102">
        <v>3</v>
      </c>
      <c r="H130" s="103" t="s">
        <v>75</v>
      </c>
      <c r="I130" s="103" t="s">
        <v>84</v>
      </c>
      <c r="J130" s="103"/>
      <c r="K130" s="17" t="s">
        <v>235</v>
      </c>
      <c r="L130" s="104">
        <f>caracteristiques!$E$20+caracteristiques!$E$24</f>
        <v>31</v>
      </c>
    </row>
    <row r="131" spans="2:12" ht="12.75">
      <c r="B131" t="s">
        <v>134</v>
      </c>
      <c r="D131" t="s">
        <v>328</v>
      </c>
      <c r="F131" s="105">
        <v>17</v>
      </c>
      <c r="H131" s="103" t="s">
        <v>84</v>
      </c>
      <c r="I131" s="103" t="s">
        <v>75</v>
      </c>
      <c r="J131" s="103"/>
      <c r="K131" s="17" t="s">
        <v>329</v>
      </c>
      <c r="L131" s="104">
        <f>caracteristiques!$E$24+caracteristiques!$E$20</f>
        <v>31</v>
      </c>
    </row>
    <row r="132" spans="2:12" ht="12.75">
      <c r="B132" t="s">
        <v>134</v>
      </c>
      <c r="D132" t="s">
        <v>330</v>
      </c>
      <c r="F132" s="105">
        <v>18</v>
      </c>
      <c r="H132" s="103" t="s">
        <v>128</v>
      </c>
      <c r="I132" s="103" t="s">
        <v>75</v>
      </c>
      <c r="J132" s="103"/>
      <c r="K132" s="17" t="s">
        <v>139</v>
      </c>
      <c r="L132" s="104">
        <f>caracteristiques!$I$12+caracteristiques!$E$20</f>
        <v>28</v>
      </c>
    </row>
    <row r="133" spans="1:12" ht="12.75">
      <c r="A133" s="17">
        <v>1</v>
      </c>
      <c r="B133" t="s">
        <v>143</v>
      </c>
      <c r="C133" s="17">
        <v>135</v>
      </c>
      <c r="D133" t="s">
        <v>331</v>
      </c>
      <c r="F133" s="102">
        <v>0</v>
      </c>
      <c r="H133" s="103" t="s">
        <v>128</v>
      </c>
      <c r="I133" s="103" t="s">
        <v>75</v>
      </c>
      <c r="J133" s="103"/>
      <c r="K133" s="17" t="s">
        <v>139</v>
      </c>
      <c r="L133" s="104">
        <f>caracteristiques!$I$12+caracteristiques!$E$20</f>
        <v>28</v>
      </c>
    </row>
    <row r="134" spans="1:12" ht="12.75">
      <c r="A134" s="17">
        <v>2</v>
      </c>
      <c r="B134" t="s">
        <v>181</v>
      </c>
      <c r="C134" s="17">
        <v>149</v>
      </c>
      <c r="D134" t="s">
        <v>332</v>
      </c>
      <c r="F134" s="102">
        <v>0</v>
      </c>
      <c r="H134" s="103" t="s">
        <v>71</v>
      </c>
      <c r="I134" s="103" t="s">
        <v>75</v>
      </c>
      <c r="J134" s="103"/>
      <c r="K134" s="17" t="s">
        <v>177</v>
      </c>
      <c r="L134" s="104">
        <f>caracteristiques!$E$18+caracteristiques!$E$20</f>
        <v>28</v>
      </c>
    </row>
    <row r="135" spans="1:12" ht="12.75">
      <c r="A135" s="17">
        <v>2</v>
      </c>
      <c r="B135" t="s">
        <v>197</v>
      </c>
      <c r="C135" s="17">
        <v>150</v>
      </c>
      <c r="D135" t="s">
        <v>333</v>
      </c>
      <c r="F135" s="102">
        <v>2</v>
      </c>
      <c r="H135" s="103" t="s">
        <v>71</v>
      </c>
      <c r="I135" s="103" t="s">
        <v>75</v>
      </c>
      <c r="J135" s="103"/>
      <c r="K135" s="17" t="s">
        <v>177</v>
      </c>
      <c r="L135" s="104">
        <f>caracteristiques!$E$18+caracteristiques!$E$20</f>
        <v>28</v>
      </c>
    </row>
    <row r="136" spans="1:12" ht="12.75">
      <c r="A136" s="17">
        <v>0</v>
      </c>
      <c r="B136" t="s">
        <v>192</v>
      </c>
      <c r="C136" s="17">
        <v>67</v>
      </c>
      <c r="D136" t="s">
        <v>334</v>
      </c>
      <c r="F136" s="108">
        <v>27</v>
      </c>
      <c r="H136" s="103" t="s">
        <v>71</v>
      </c>
      <c r="I136" s="103" t="s">
        <v>75</v>
      </c>
      <c r="J136" s="103"/>
      <c r="K136" s="17" t="s">
        <v>177</v>
      </c>
      <c r="L136" s="104">
        <f>caracteristiques!$E$18+caracteristiques!$E$20</f>
        <v>28</v>
      </c>
    </row>
    <row r="137" spans="1:12" ht="12.75">
      <c r="A137" s="17">
        <v>0</v>
      </c>
      <c r="B137" t="s">
        <v>125</v>
      </c>
      <c r="C137" s="17">
        <v>75</v>
      </c>
      <c r="D137" t="s">
        <v>335</v>
      </c>
      <c r="F137" s="108">
        <v>17</v>
      </c>
      <c r="H137" s="103" t="s">
        <v>71</v>
      </c>
      <c r="I137" s="103" t="s">
        <v>75</v>
      </c>
      <c r="J137" s="103"/>
      <c r="K137" s="17" t="s">
        <v>177</v>
      </c>
      <c r="L137" s="104">
        <f>caracteristiques!$E$18+caracteristiques!$E$20</f>
        <v>28</v>
      </c>
    </row>
    <row r="138" spans="1:12" ht="12.75">
      <c r="A138" s="17">
        <v>0</v>
      </c>
      <c r="B138" t="s">
        <v>125</v>
      </c>
      <c r="C138" s="17">
        <v>71</v>
      </c>
      <c r="D138" t="s">
        <v>336</v>
      </c>
      <c r="F138" s="108">
        <v>28</v>
      </c>
      <c r="H138" s="103" t="s">
        <v>128</v>
      </c>
      <c r="I138" s="103" t="s">
        <v>71</v>
      </c>
      <c r="J138" s="103"/>
      <c r="K138" s="17" t="s">
        <v>337</v>
      </c>
      <c r="L138" s="104">
        <f>caracteristiques!$I$12+caracteristiques!$E$18</f>
        <v>26</v>
      </c>
    </row>
    <row r="139" spans="1:12" ht="12.75">
      <c r="A139" s="17">
        <v>0</v>
      </c>
      <c r="B139" t="s">
        <v>125</v>
      </c>
      <c r="C139" s="17">
        <v>72</v>
      </c>
      <c r="D139" t="s">
        <v>338</v>
      </c>
      <c r="F139" s="108">
        <v>21</v>
      </c>
      <c r="H139" s="103" t="s">
        <v>128</v>
      </c>
      <c r="I139" s="103" t="s">
        <v>71</v>
      </c>
      <c r="J139" s="103"/>
      <c r="K139" s="17" t="s">
        <v>337</v>
      </c>
      <c r="L139" s="104">
        <f>caracteristiques!$I$12+caracteristiques!$E$18</f>
        <v>26</v>
      </c>
    </row>
    <row r="140" spans="1:12" ht="12.75">
      <c r="A140" s="17">
        <v>0</v>
      </c>
      <c r="B140" t="s">
        <v>125</v>
      </c>
      <c r="C140" s="17">
        <v>73</v>
      </c>
      <c r="D140" t="s">
        <v>339</v>
      </c>
      <c r="F140" s="108">
        <v>19</v>
      </c>
      <c r="H140" s="103" t="s">
        <v>128</v>
      </c>
      <c r="I140" s="103" t="s">
        <v>71</v>
      </c>
      <c r="J140" s="103"/>
      <c r="K140" s="17" t="s">
        <v>337</v>
      </c>
      <c r="L140" s="104">
        <f>caracteristiques!$I$12+caracteristiques!$E$18</f>
        <v>26</v>
      </c>
    </row>
    <row r="141" spans="1:12" ht="12.75">
      <c r="A141" s="17">
        <v>0</v>
      </c>
      <c r="B141" t="s">
        <v>143</v>
      </c>
      <c r="C141" s="17">
        <v>75</v>
      </c>
      <c r="D141" t="s">
        <v>340</v>
      </c>
      <c r="F141" s="110">
        <v>18</v>
      </c>
      <c r="H141" s="103" t="s">
        <v>128</v>
      </c>
      <c r="I141" s="103" t="s">
        <v>71</v>
      </c>
      <c r="J141" s="103"/>
      <c r="K141" s="17" t="s">
        <v>337</v>
      </c>
      <c r="L141" s="104">
        <f>caracteristiques!$I$12+caracteristiques!$E$18</f>
        <v>26</v>
      </c>
    </row>
    <row r="142" spans="1:12" ht="12.75">
      <c r="A142" s="17">
        <v>1</v>
      </c>
      <c r="B142" t="s">
        <v>181</v>
      </c>
      <c r="C142" s="17">
        <v>133</v>
      </c>
      <c r="D142" t="s">
        <v>341</v>
      </c>
      <c r="F142" s="102">
        <v>5</v>
      </c>
      <c r="H142" s="103" t="s">
        <v>128</v>
      </c>
      <c r="I142" s="103" t="s">
        <v>71</v>
      </c>
      <c r="J142" s="103"/>
      <c r="K142" s="17" t="s">
        <v>337</v>
      </c>
      <c r="L142" s="104">
        <f>caracteristiques!$I$12+caracteristiques!$E$18</f>
        <v>26</v>
      </c>
    </row>
    <row r="143" spans="1:12" ht="12.75">
      <c r="A143" s="17">
        <v>1</v>
      </c>
      <c r="B143" t="s">
        <v>181</v>
      </c>
      <c r="C143" s="17">
        <v>134</v>
      </c>
      <c r="D143" t="s">
        <v>342</v>
      </c>
      <c r="F143" s="102">
        <v>5</v>
      </c>
      <c r="H143" s="103" t="s">
        <v>128</v>
      </c>
      <c r="I143" s="103" t="s">
        <v>56</v>
      </c>
      <c r="J143" s="103"/>
      <c r="K143" s="17" t="s">
        <v>141</v>
      </c>
      <c r="L143" s="104">
        <f>caracteristiques!$I$12+caracteristiques!$I$16</f>
        <v>29</v>
      </c>
    </row>
    <row r="144" spans="1:12" ht="12.75">
      <c r="A144" s="17">
        <v>2</v>
      </c>
      <c r="B144" t="s">
        <v>143</v>
      </c>
      <c r="C144" s="17">
        <v>151</v>
      </c>
      <c r="D144" t="s">
        <v>343</v>
      </c>
      <c r="F144" s="102">
        <v>0</v>
      </c>
      <c r="H144" s="103" t="s">
        <v>57</v>
      </c>
      <c r="I144" s="103" t="s">
        <v>128</v>
      </c>
      <c r="J144" s="103"/>
      <c r="K144" s="17" t="s">
        <v>188</v>
      </c>
      <c r="L144" s="104">
        <f>caracteristiques!$E$12+caracteristiques!$I$12</f>
        <v>28</v>
      </c>
    </row>
    <row r="145" spans="1:12" ht="12.75">
      <c r="A145" s="17">
        <v>3</v>
      </c>
      <c r="B145" t="s">
        <v>134</v>
      </c>
      <c r="C145" s="17">
        <v>171</v>
      </c>
      <c r="D145" t="s">
        <v>344</v>
      </c>
      <c r="F145" s="102">
        <v>5</v>
      </c>
      <c r="H145" s="103" t="s">
        <v>128</v>
      </c>
      <c r="I145" s="103" t="s">
        <v>71</v>
      </c>
      <c r="J145" s="103"/>
      <c r="K145" s="17" t="s">
        <v>337</v>
      </c>
      <c r="L145" s="104">
        <f>caracteristiques!$I$12+caracteristiques!$E$18</f>
        <v>26</v>
      </c>
    </row>
    <row r="146" spans="1:12" ht="12.75">
      <c r="A146" s="17">
        <v>0</v>
      </c>
      <c r="B146" t="s">
        <v>134</v>
      </c>
      <c r="C146" s="17">
        <v>76</v>
      </c>
      <c r="D146" t="s">
        <v>345</v>
      </c>
      <c r="F146" s="102">
        <v>17</v>
      </c>
      <c r="H146" s="103" t="s">
        <v>71</v>
      </c>
      <c r="I146" s="103" t="s">
        <v>128</v>
      </c>
      <c r="J146" s="103"/>
      <c r="K146" s="17" t="s">
        <v>346</v>
      </c>
      <c r="L146" s="104">
        <f>caracteristiques!$E$18+caracteristiques!$I$12</f>
        <v>26</v>
      </c>
    </row>
    <row r="147" spans="1:12" ht="12.75">
      <c r="A147" s="17">
        <v>4</v>
      </c>
      <c r="B147" t="s">
        <v>134</v>
      </c>
      <c r="C147" s="17">
        <v>191</v>
      </c>
      <c r="D147" t="s">
        <v>347</v>
      </c>
      <c r="F147" s="102">
        <v>0</v>
      </c>
      <c r="H147" s="103" t="s">
        <v>128</v>
      </c>
      <c r="I147" s="103" t="s">
        <v>71</v>
      </c>
      <c r="J147" s="103"/>
      <c r="K147" s="17" t="s">
        <v>337</v>
      </c>
      <c r="L147" s="104">
        <f>caracteristiques!$I$12+caracteristiques!$E$18</f>
        <v>26</v>
      </c>
    </row>
    <row r="148" spans="1:12" ht="12.75">
      <c r="A148" s="17">
        <v>3</v>
      </c>
      <c r="B148" t="s">
        <v>134</v>
      </c>
      <c r="C148" s="17">
        <v>177</v>
      </c>
      <c r="D148" t="s">
        <v>348</v>
      </c>
      <c r="F148" s="102">
        <v>0</v>
      </c>
      <c r="H148" s="103" t="s">
        <v>128</v>
      </c>
      <c r="I148" s="103" t="s">
        <v>71</v>
      </c>
      <c r="J148" s="103"/>
      <c r="K148" s="17" t="s">
        <v>337</v>
      </c>
      <c r="L148" s="104">
        <f>caracteristiques!$I$12+caracteristiques!$E$18</f>
        <v>26</v>
      </c>
    </row>
    <row r="149" spans="1:12" ht="12.75">
      <c r="A149" s="17">
        <v>0</v>
      </c>
      <c r="B149" t="s">
        <v>134</v>
      </c>
      <c r="C149" s="17">
        <v>77</v>
      </c>
      <c r="D149" t="s">
        <v>349</v>
      </c>
      <c r="F149" s="102">
        <v>5</v>
      </c>
      <c r="H149" s="103" t="s">
        <v>128</v>
      </c>
      <c r="I149" s="103" t="s">
        <v>71</v>
      </c>
      <c r="J149" s="103"/>
      <c r="K149" s="17" t="s">
        <v>337</v>
      </c>
      <c r="L149" s="104">
        <f>caracteristiques!$I$12+caracteristiques!$E$18</f>
        <v>26</v>
      </c>
    </row>
    <row r="150" spans="1:12" ht="12.75">
      <c r="A150" s="17">
        <v>6</v>
      </c>
      <c r="B150" t="s">
        <v>134</v>
      </c>
      <c r="C150" s="17">
        <v>217</v>
      </c>
      <c r="D150" t="s">
        <v>350</v>
      </c>
      <c r="F150" s="102">
        <v>0</v>
      </c>
      <c r="H150" s="103" t="s">
        <v>128</v>
      </c>
      <c r="I150" s="103" t="s">
        <v>64</v>
      </c>
      <c r="J150" s="103"/>
      <c r="K150" s="17" t="s">
        <v>161</v>
      </c>
      <c r="L150" s="104">
        <f>caracteristiques!$I$12+caracteristiques!$I$14</f>
        <v>31</v>
      </c>
    </row>
    <row r="151" spans="1:12" ht="12.75">
      <c r="A151" s="17">
        <v>5</v>
      </c>
      <c r="B151" t="s">
        <v>134</v>
      </c>
      <c r="C151" s="17">
        <v>206</v>
      </c>
      <c r="D151" t="s">
        <v>351</v>
      </c>
      <c r="F151" s="102">
        <v>0</v>
      </c>
      <c r="H151" s="103" t="s">
        <v>128</v>
      </c>
      <c r="I151" s="103" t="s">
        <v>71</v>
      </c>
      <c r="J151" s="103"/>
      <c r="K151" s="17" t="s">
        <v>337</v>
      </c>
      <c r="L151" s="104">
        <f>caracteristiques!$I$12+caracteristiques!$E$18</f>
        <v>26</v>
      </c>
    </row>
    <row r="152" spans="1:12" ht="12.75">
      <c r="A152" s="17">
        <v>0</v>
      </c>
      <c r="B152" t="s">
        <v>197</v>
      </c>
      <c r="C152" s="17">
        <v>78</v>
      </c>
      <c r="D152" t="s">
        <v>352</v>
      </c>
      <c r="F152" s="102">
        <v>6</v>
      </c>
      <c r="H152" s="103" t="s">
        <v>56</v>
      </c>
      <c r="I152" s="103" t="s">
        <v>127</v>
      </c>
      <c r="J152" s="103"/>
      <c r="K152" s="106" t="s">
        <v>224</v>
      </c>
      <c r="L152" s="104">
        <f>caracteristiques!$I$16+caracteristiques!$I$22</f>
        <v>29</v>
      </c>
    </row>
    <row r="153" spans="1:12" ht="12.75">
      <c r="A153" s="17">
        <v>4</v>
      </c>
      <c r="B153" t="s">
        <v>212</v>
      </c>
      <c r="C153" s="17">
        <v>188</v>
      </c>
      <c r="D153" t="s">
        <v>353</v>
      </c>
      <c r="F153" s="102">
        <v>0</v>
      </c>
      <c r="H153" s="103" t="s">
        <v>64</v>
      </c>
      <c r="I153" s="103" t="s">
        <v>128</v>
      </c>
      <c r="J153" s="103"/>
      <c r="K153" s="17" t="s">
        <v>145</v>
      </c>
      <c r="L153" s="104">
        <f>caracteristiques!$I$14+caracteristiques!$I$12</f>
        <v>31</v>
      </c>
    </row>
    <row r="154" spans="1:12" ht="12.75">
      <c r="A154" s="17">
        <v>0</v>
      </c>
      <c r="B154" t="s">
        <v>192</v>
      </c>
      <c r="C154" s="17">
        <v>79</v>
      </c>
      <c r="D154" t="s">
        <v>354</v>
      </c>
      <c r="F154" s="102">
        <v>6</v>
      </c>
      <c r="H154" s="103" t="s">
        <v>128</v>
      </c>
      <c r="I154" s="103" t="s">
        <v>64</v>
      </c>
      <c r="J154" s="103"/>
      <c r="K154" s="17" t="s">
        <v>161</v>
      </c>
      <c r="L154" s="104">
        <f>caracteristiques!$I$12+caracteristiques!$I$14</f>
        <v>31</v>
      </c>
    </row>
    <row r="155" spans="1:12" ht="12.75">
      <c r="A155" s="17">
        <v>0</v>
      </c>
      <c r="B155" t="s">
        <v>125</v>
      </c>
      <c r="C155" s="17">
        <v>80</v>
      </c>
      <c r="D155" t="s">
        <v>355</v>
      </c>
      <c r="F155" s="108">
        <v>19</v>
      </c>
      <c r="H155" s="103" t="s">
        <v>128</v>
      </c>
      <c r="I155" s="103" t="s">
        <v>71</v>
      </c>
      <c r="J155" s="103"/>
      <c r="K155" s="17" t="s">
        <v>337</v>
      </c>
      <c r="L155" s="104">
        <f>caracteristiques!$I$12+caracteristiques!$E$18</f>
        <v>26</v>
      </c>
    </row>
    <row r="156" spans="1:12" ht="12.75">
      <c r="A156" s="17">
        <v>2</v>
      </c>
      <c r="B156" t="s">
        <v>125</v>
      </c>
      <c r="C156" s="17">
        <v>152</v>
      </c>
      <c r="D156" t="s">
        <v>332</v>
      </c>
      <c r="F156" s="102">
        <v>5</v>
      </c>
      <c r="H156" s="103" t="s">
        <v>128</v>
      </c>
      <c r="I156" s="103" t="s">
        <v>71</v>
      </c>
      <c r="J156" s="103"/>
      <c r="K156" s="17" t="s">
        <v>337</v>
      </c>
      <c r="L156" s="104">
        <f>caracteristiques!$I$12+caracteristiques!$E$18</f>
        <v>26</v>
      </c>
    </row>
    <row r="157" spans="1:12" ht="12.75">
      <c r="A157" s="17">
        <v>2</v>
      </c>
      <c r="B157" t="s">
        <v>134</v>
      </c>
      <c r="C157" s="17">
        <v>153</v>
      </c>
      <c r="D157" t="s">
        <v>356</v>
      </c>
      <c r="F157" s="102">
        <v>0</v>
      </c>
      <c r="H157" s="103" t="s">
        <v>128</v>
      </c>
      <c r="I157" s="103" t="s">
        <v>71</v>
      </c>
      <c r="J157" s="103"/>
      <c r="K157" s="17" t="s">
        <v>337</v>
      </c>
      <c r="L157" s="104">
        <f>caracteristiques!$I$12+caracteristiques!$E$18</f>
        <v>26</v>
      </c>
    </row>
    <row r="158" spans="1:12" ht="12.75">
      <c r="A158" s="17">
        <v>0</v>
      </c>
      <c r="B158" t="s">
        <v>147</v>
      </c>
      <c r="C158" s="17">
        <v>81</v>
      </c>
      <c r="D158" t="s">
        <v>357</v>
      </c>
      <c r="F158" s="102">
        <v>5</v>
      </c>
      <c r="H158" s="103" t="s">
        <v>128</v>
      </c>
      <c r="I158" s="103" t="s">
        <v>71</v>
      </c>
      <c r="J158" s="103"/>
      <c r="K158" s="17" t="s">
        <v>337</v>
      </c>
      <c r="L158" s="104">
        <f>caracteristiques!$I$12+caracteristiques!$E$18</f>
        <v>26</v>
      </c>
    </row>
    <row r="159" spans="1:12" ht="12.75">
      <c r="A159" s="17">
        <v>0</v>
      </c>
      <c r="B159" t="s">
        <v>137</v>
      </c>
      <c r="C159" s="17">
        <v>82</v>
      </c>
      <c r="D159" t="s">
        <v>358</v>
      </c>
      <c r="F159" s="102">
        <v>5</v>
      </c>
      <c r="H159" s="103" t="s">
        <v>64</v>
      </c>
      <c r="I159" s="103" t="s">
        <v>128</v>
      </c>
      <c r="J159" s="103"/>
      <c r="K159" s="17" t="s">
        <v>145</v>
      </c>
      <c r="L159" s="104">
        <f>caracteristiques!$I$14+caracteristiques!$I$12</f>
        <v>31</v>
      </c>
    </row>
    <row r="160" spans="1:12" ht="12.75">
      <c r="A160" s="17">
        <v>2</v>
      </c>
      <c r="B160" t="s">
        <v>197</v>
      </c>
      <c r="C160" s="17">
        <v>154</v>
      </c>
      <c r="D160" t="s">
        <v>359</v>
      </c>
      <c r="F160" s="102">
        <v>5</v>
      </c>
      <c r="H160" s="103" t="s">
        <v>56</v>
      </c>
      <c r="I160" s="103" t="s">
        <v>64</v>
      </c>
      <c r="J160" s="103"/>
      <c r="K160" s="17" t="s">
        <v>360</v>
      </c>
      <c r="L160" s="104">
        <f>caracteristiques!$I$16+caracteristiques!$I$14</f>
        <v>34</v>
      </c>
    </row>
    <row r="161" spans="1:12" ht="12.75">
      <c r="A161" s="17">
        <v>0</v>
      </c>
      <c r="B161" t="s">
        <v>143</v>
      </c>
      <c r="C161" s="17">
        <v>83</v>
      </c>
      <c r="D161" t="s">
        <v>361</v>
      </c>
      <c r="F161" s="102">
        <v>6</v>
      </c>
      <c r="H161" s="103" t="s">
        <v>56</v>
      </c>
      <c r="I161" s="103" t="s">
        <v>64</v>
      </c>
      <c r="J161" s="103"/>
      <c r="K161" s="17" t="s">
        <v>360</v>
      </c>
      <c r="L161" s="104">
        <f>caracteristiques!$I$16+caracteristiques!$I$14</f>
        <v>34</v>
      </c>
    </row>
    <row r="162" spans="1:12" ht="12.75">
      <c r="A162" s="17">
        <v>2</v>
      </c>
      <c r="B162" t="s">
        <v>143</v>
      </c>
      <c r="C162" s="17">
        <v>155</v>
      </c>
      <c r="D162" t="s">
        <v>362</v>
      </c>
      <c r="F162" s="102">
        <v>0</v>
      </c>
      <c r="H162" s="103" t="s">
        <v>56</v>
      </c>
      <c r="I162" s="103" t="s">
        <v>64</v>
      </c>
      <c r="J162" s="103"/>
      <c r="K162" s="17" t="s">
        <v>360</v>
      </c>
      <c r="L162" s="104">
        <f>caracteristiques!$I$16+caracteristiques!$I$14</f>
        <v>34</v>
      </c>
    </row>
    <row r="163" spans="1:12" ht="12.75">
      <c r="A163" s="17">
        <v>1</v>
      </c>
      <c r="B163" t="s">
        <v>143</v>
      </c>
      <c r="C163" s="17">
        <v>136</v>
      </c>
      <c r="D163" t="s">
        <v>363</v>
      </c>
      <c r="F163" s="102">
        <v>5</v>
      </c>
      <c r="H163" s="103" t="s">
        <v>56</v>
      </c>
      <c r="I163" s="103" t="s">
        <v>64</v>
      </c>
      <c r="J163" s="103"/>
      <c r="K163" s="17" t="s">
        <v>360</v>
      </c>
      <c r="L163" s="104">
        <f>caracteristiques!$I$16+caracteristiques!$I$14</f>
        <v>34</v>
      </c>
    </row>
    <row r="164" spans="1:10" ht="12.75">
      <c r="A164" s="17">
        <v>0</v>
      </c>
      <c r="B164" t="s">
        <v>125</v>
      </c>
      <c r="C164" s="17">
        <v>84</v>
      </c>
      <c r="D164" t="s">
        <v>364</v>
      </c>
      <c r="F164" s="102">
        <v>2</v>
      </c>
      <c r="H164" s="103"/>
      <c r="I164" s="103"/>
      <c r="J164" s="103"/>
    </row>
    <row r="165" spans="1:10" ht="12.75">
      <c r="A165" s="17">
        <v>0</v>
      </c>
      <c r="B165" t="s">
        <v>125</v>
      </c>
      <c r="C165" s="17">
        <v>85</v>
      </c>
      <c r="D165" t="s">
        <v>365</v>
      </c>
      <c r="F165" s="102">
        <v>6</v>
      </c>
      <c r="H165" s="103"/>
      <c r="I165" s="103"/>
      <c r="J165" s="103"/>
    </row>
    <row r="166" spans="1:10" ht="12.75">
      <c r="A166" s="17">
        <v>0</v>
      </c>
      <c r="B166" t="s">
        <v>130</v>
      </c>
      <c r="C166" s="17">
        <v>86</v>
      </c>
      <c r="D166" t="s">
        <v>366</v>
      </c>
      <c r="F166" s="102">
        <v>8</v>
      </c>
      <c r="H166" s="103"/>
      <c r="I166" s="103"/>
      <c r="J166" s="103"/>
    </row>
    <row r="167" spans="1:12" ht="12.75">
      <c r="A167" s="17">
        <v>2</v>
      </c>
      <c r="B167" t="s">
        <v>134</v>
      </c>
      <c r="C167" s="17">
        <v>158</v>
      </c>
      <c r="D167" t="s">
        <v>367</v>
      </c>
      <c r="F167" s="102">
        <v>0</v>
      </c>
      <c r="H167" s="103" t="s">
        <v>128</v>
      </c>
      <c r="I167" s="103" t="s">
        <v>84</v>
      </c>
      <c r="J167" s="103"/>
      <c r="K167" s="17" t="s">
        <v>221</v>
      </c>
      <c r="L167" s="104">
        <f>caracteristiques!$I$12+caracteristiques!$E$24</f>
        <v>29</v>
      </c>
    </row>
    <row r="168" spans="1:12" ht="12.75">
      <c r="A168" s="17">
        <v>0</v>
      </c>
      <c r="B168" t="s">
        <v>134</v>
      </c>
      <c r="C168" s="17">
        <v>91</v>
      </c>
      <c r="D168" t="s">
        <v>368</v>
      </c>
      <c r="F168" s="102">
        <v>5</v>
      </c>
      <c r="H168" s="103" t="s">
        <v>84</v>
      </c>
      <c r="I168" s="103" t="s">
        <v>71</v>
      </c>
      <c r="J168" s="103"/>
      <c r="K168" s="17" t="s">
        <v>369</v>
      </c>
      <c r="L168" s="104">
        <f>caracteristiques!$E$24+caracteristiques!$E$18</f>
        <v>29</v>
      </c>
    </row>
    <row r="169" spans="1:12" ht="12.75">
      <c r="A169" s="17">
        <v>3</v>
      </c>
      <c r="B169" t="s">
        <v>134</v>
      </c>
      <c r="C169" s="17">
        <v>172</v>
      </c>
      <c r="D169" t="s">
        <v>370</v>
      </c>
      <c r="F169" s="102">
        <v>0</v>
      </c>
      <c r="H169" s="103" t="s">
        <v>84</v>
      </c>
      <c r="I169" s="103" t="s">
        <v>62</v>
      </c>
      <c r="J169" s="103"/>
      <c r="K169" s="17" t="s">
        <v>371</v>
      </c>
      <c r="L169" s="104">
        <f>caracteristiques!$E$24+caracteristiques!$E$14</f>
        <v>32</v>
      </c>
    </row>
    <row r="170" spans="1:12" ht="12.75">
      <c r="A170" s="17">
        <v>0</v>
      </c>
      <c r="B170" t="s">
        <v>143</v>
      </c>
      <c r="C170" s="17">
        <v>87</v>
      </c>
      <c r="D170" t="s">
        <v>372</v>
      </c>
      <c r="F170" s="102">
        <v>7</v>
      </c>
      <c r="H170" s="103" t="s">
        <v>71</v>
      </c>
      <c r="I170" s="103" t="s">
        <v>128</v>
      </c>
      <c r="J170" s="103"/>
      <c r="K170" s="17" t="s">
        <v>346</v>
      </c>
      <c r="L170" s="104">
        <f>caracteristiques!$E$18+caracteristiques!$I$12</f>
        <v>26</v>
      </c>
    </row>
    <row r="171" spans="1:12" ht="12.75">
      <c r="A171" s="17">
        <v>0</v>
      </c>
      <c r="B171" t="s">
        <v>147</v>
      </c>
      <c r="C171" s="17">
        <v>88</v>
      </c>
      <c r="D171" t="s">
        <v>373</v>
      </c>
      <c r="F171" s="108">
        <v>15</v>
      </c>
      <c r="H171" s="103" t="s">
        <v>128</v>
      </c>
      <c r="I171" s="103" t="s">
        <v>64</v>
      </c>
      <c r="J171" s="103"/>
      <c r="K171" s="17" t="s">
        <v>161</v>
      </c>
      <c r="L171" s="104">
        <f>caracteristiques!$I$12+caracteristiques!$I$14</f>
        <v>31</v>
      </c>
    </row>
    <row r="172" spans="1:12" ht="12.75">
      <c r="A172" s="17">
        <v>0</v>
      </c>
      <c r="B172" t="s">
        <v>181</v>
      </c>
      <c r="C172" s="17">
        <v>89</v>
      </c>
      <c r="D172" t="s">
        <v>374</v>
      </c>
      <c r="F172" s="102">
        <v>7</v>
      </c>
      <c r="H172" s="103" t="s">
        <v>128</v>
      </c>
      <c r="I172" s="103" t="s">
        <v>128</v>
      </c>
      <c r="J172" s="103"/>
      <c r="K172" s="17" t="s">
        <v>196</v>
      </c>
      <c r="L172" s="104">
        <f>2*caracteristiques!$I$12</f>
        <v>26</v>
      </c>
    </row>
    <row r="173" spans="1:12" ht="12.75">
      <c r="A173" s="17">
        <v>0</v>
      </c>
      <c r="B173" t="s">
        <v>181</v>
      </c>
      <c r="C173" s="17">
        <v>90</v>
      </c>
      <c r="D173" t="s">
        <v>375</v>
      </c>
      <c r="F173" s="102">
        <v>6</v>
      </c>
      <c r="H173" s="103" t="s">
        <v>75</v>
      </c>
      <c r="I173" s="103" t="s">
        <v>57</v>
      </c>
      <c r="J173" s="103"/>
      <c r="K173" s="17" t="s">
        <v>163</v>
      </c>
      <c r="L173" s="104">
        <f>caracteristiques!$E$20+caracteristiques!$E$12</f>
        <v>30</v>
      </c>
    </row>
    <row r="174" spans="1:12" ht="12.75">
      <c r="A174" s="17">
        <v>0</v>
      </c>
      <c r="B174" t="s">
        <v>130</v>
      </c>
      <c r="C174" s="17">
        <v>50</v>
      </c>
      <c r="D174" t="s">
        <v>376</v>
      </c>
      <c r="F174" s="102">
        <v>8</v>
      </c>
      <c r="H174" s="103" t="s">
        <v>128</v>
      </c>
      <c r="I174" s="103" t="s">
        <v>64</v>
      </c>
      <c r="J174" s="103"/>
      <c r="K174" s="17" t="s">
        <v>161</v>
      </c>
      <c r="L174" s="104">
        <f>caracteristiques!$I$12+caracteristiques!$I$14</f>
        <v>31</v>
      </c>
    </row>
    <row r="175" spans="1:12" ht="12.75">
      <c r="A175" s="17">
        <v>0</v>
      </c>
      <c r="B175" t="s">
        <v>192</v>
      </c>
      <c r="C175" s="17">
        <v>92</v>
      </c>
      <c r="D175" t="s">
        <v>377</v>
      </c>
      <c r="F175" s="108">
        <v>20</v>
      </c>
      <c r="H175" s="103" t="s">
        <v>75</v>
      </c>
      <c r="I175" s="103" t="s">
        <v>57</v>
      </c>
      <c r="J175" s="103"/>
      <c r="K175" s="17" t="s">
        <v>163</v>
      </c>
      <c r="L175" s="104">
        <f>caracteristiques!$E$20+caracteristiques!$E$12</f>
        <v>30</v>
      </c>
    </row>
    <row r="176" spans="1:12" ht="12.75">
      <c r="A176" s="17">
        <v>0</v>
      </c>
      <c r="B176" t="s">
        <v>130</v>
      </c>
      <c r="C176" s="17">
        <v>93</v>
      </c>
      <c r="D176" t="s">
        <v>378</v>
      </c>
      <c r="F176" s="111">
        <v>9</v>
      </c>
      <c r="H176" s="103" t="s">
        <v>75</v>
      </c>
      <c r="I176" s="103" t="s">
        <v>64</v>
      </c>
      <c r="J176" s="103"/>
      <c r="K176" s="17" t="s">
        <v>168</v>
      </c>
      <c r="L176" s="104">
        <f>caracteristiques!$E$20+caracteristiques!$I$14</f>
        <v>33</v>
      </c>
    </row>
    <row r="177" spans="1:12" ht="12.75">
      <c r="A177" s="17">
        <v>0</v>
      </c>
      <c r="B177" t="s">
        <v>130</v>
      </c>
      <c r="C177" s="17">
        <v>94</v>
      </c>
      <c r="D177" t="s">
        <v>379</v>
      </c>
      <c r="F177" s="102">
        <v>6</v>
      </c>
      <c r="H177" s="103" t="s">
        <v>75</v>
      </c>
      <c r="I177" s="103" t="s">
        <v>128</v>
      </c>
      <c r="J177" s="103"/>
      <c r="K177" s="17" t="s">
        <v>310</v>
      </c>
      <c r="L177" s="104">
        <f>caracteristiques!$E$20+caracteristiques!$I$12</f>
        <v>28</v>
      </c>
    </row>
    <row r="178" spans="1:12" ht="12.75">
      <c r="A178" s="17">
        <v>5</v>
      </c>
      <c r="B178" t="s">
        <v>147</v>
      </c>
      <c r="C178" s="17">
        <v>197</v>
      </c>
      <c r="D178" t="s">
        <v>380</v>
      </c>
      <c r="F178" s="102">
        <v>0</v>
      </c>
      <c r="H178" s="103" t="s">
        <v>75</v>
      </c>
      <c r="I178" s="103" t="s">
        <v>84</v>
      </c>
      <c r="J178" s="103"/>
      <c r="K178" s="17" t="s">
        <v>235</v>
      </c>
      <c r="L178" s="104">
        <f>caracteristiques!$E$20+caracteristiques!$E$24</f>
        <v>31</v>
      </c>
    </row>
    <row r="179" spans="1:12" ht="12.75">
      <c r="A179" s="17">
        <v>4</v>
      </c>
      <c r="B179" t="s">
        <v>147</v>
      </c>
      <c r="C179" s="17">
        <v>181</v>
      </c>
      <c r="D179" t="s">
        <v>381</v>
      </c>
      <c r="F179" s="102">
        <v>15</v>
      </c>
      <c r="H179" s="103" t="s">
        <v>128</v>
      </c>
      <c r="I179" s="103" t="s">
        <v>132</v>
      </c>
      <c r="J179" s="103"/>
      <c r="K179" s="17" t="s">
        <v>133</v>
      </c>
      <c r="L179" s="104">
        <f>caracteristiques!$I$12+caracteristiques!$I$18</f>
        <v>29</v>
      </c>
    </row>
    <row r="180" spans="1:12" ht="12.75">
      <c r="A180" s="17">
        <v>5</v>
      </c>
      <c r="B180" t="s">
        <v>147</v>
      </c>
      <c r="C180" s="17">
        <v>196</v>
      </c>
      <c r="D180" t="s">
        <v>382</v>
      </c>
      <c r="F180" s="102">
        <v>0</v>
      </c>
      <c r="H180" s="103" t="s">
        <v>132</v>
      </c>
      <c r="I180" s="103" t="s">
        <v>78</v>
      </c>
      <c r="J180" s="103"/>
      <c r="K180" s="17" t="s">
        <v>208</v>
      </c>
      <c r="L180" s="104">
        <f>caracteristiques!$I$18+caracteristiques!$I$24</f>
        <v>33</v>
      </c>
    </row>
    <row r="181" spans="1:12" ht="12.75">
      <c r="A181" s="17">
        <v>5</v>
      </c>
      <c r="B181" t="s">
        <v>147</v>
      </c>
      <c r="C181" s="17">
        <v>199</v>
      </c>
      <c r="D181" t="s">
        <v>383</v>
      </c>
      <c r="F181" s="102">
        <v>14</v>
      </c>
      <c r="H181" s="103" t="s">
        <v>132</v>
      </c>
      <c r="I181" s="103" t="s">
        <v>78</v>
      </c>
      <c r="J181" s="103"/>
      <c r="K181" s="17" t="s">
        <v>208</v>
      </c>
      <c r="L181" s="104">
        <f>caracteristiques!$I$18+caracteristiques!$I$24</f>
        <v>33</v>
      </c>
    </row>
    <row r="182" spans="1:12" ht="12.75">
      <c r="A182" s="17">
        <v>4</v>
      </c>
      <c r="B182" t="s">
        <v>147</v>
      </c>
      <c r="C182" s="17">
        <v>182</v>
      </c>
      <c r="D182" t="s">
        <v>384</v>
      </c>
      <c r="F182" s="102">
        <v>19</v>
      </c>
      <c r="H182" s="103" t="s">
        <v>127</v>
      </c>
      <c r="I182" s="103" t="s">
        <v>56</v>
      </c>
      <c r="J182" s="103"/>
      <c r="K182" s="17" t="s">
        <v>385</v>
      </c>
      <c r="L182" s="104">
        <f>caracteristiques!$I$22+caracteristiques!$I$16</f>
        <v>29</v>
      </c>
    </row>
    <row r="183" spans="1:12" ht="12.75">
      <c r="A183" s="17">
        <v>5</v>
      </c>
      <c r="B183" t="s">
        <v>147</v>
      </c>
      <c r="C183" s="17">
        <v>198</v>
      </c>
      <c r="D183" t="s">
        <v>386</v>
      </c>
      <c r="F183" s="102">
        <v>0</v>
      </c>
      <c r="H183" s="103" t="s">
        <v>127</v>
      </c>
      <c r="I183" s="103" t="s">
        <v>64</v>
      </c>
      <c r="J183" s="103"/>
      <c r="K183" s="17" t="s">
        <v>387</v>
      </c>
      <c r="L183" s="104">
        <f>caracteristiques!$I$22+caracteristiques!$I$14</f>
        <v>31</v>
      </c>
    </row>
    <row r="184" spans="1:12" ht="12.75">
      <c r="A184" s="17">
        <v>6</v>
      </c>
      <c r="B184" t="s">
        <v>197</v>
      </c>
      <c r="C184" s="17">
        <v>215</v>
      </c>
      <c r="D184" t="s">
        <v>388</v>
      </c>
      <c r="F184" s="102">
        <v>12</v>
      </c>
      <c r="H184" s="103" t="s">
        <v>128</v>
      </c>
      <c r="I184" s="103" t="s">
        <v>127</v>
      </c>
      <c r="J184" s="103"/>
      <c r="K184" s="17" t="s">
        <v>389</v>
      </c>
      <c r="L184" s="104">
        <f>caracteristiques!$I$12+caracteristiques!$I$22</f>
        <v>26</v>
      </c>
    </row>
    <row r="185" spans="1:12" ht="12.75">
      <c r="A185" s="17">
        <v>0</v>
      </c>
      <c r="B185" t="s">
        <v>125</v>
      </c>
      <c r="C185" s="17">
        <v>95</v>
      </c>
      <c r="D185" t="s">
        <v>390</v>
      </c>
      <c r="F185" s="102">
        <v>11</v>
      </c>
      <c r="H185" s="103" t="s">
        <v>132</v>
      </c>
      <c r="I185" s="103" t="s">
        <v>127</v>
      </c>
      <c r="J185" s="103"/>
      <c r="K185" s="17" t="s">
        <v>391</v>
      </c>
      <c r="L185" s="104">
        <f>caracteristiques!$I$18+caracteristiques!$I$22</f>
        <v>29</v>
      </c>
    </row>
    <row r="186" spans="1:12" ht="12.75">
      <c r="A186" s="17">
        <v>4</v>
      </c>
      <c r="B186" t="s">
        <v>181</v>
      </c>
      <c r="C186" s="17">
        <v>193</v>
      </c>
      <c r="D186" t="s">
        <v>392</v>
      </c>
      <c r="F186" s="102">
        <v>0</v>
      </c>
      <c r="H186" s="103" t="s">
        <v>56</v>
      </c>
      <c r="I186" s="103" t="s">
        <v>127</v>
      </c>
      <c r="J186" s="103"/>
      <c r="K186" s="17" t="s">
        <v>224</v>
      </c>
      <c r="L186" s="104">
        <f>caracteristiques!$I$16+caracteristiques!$I$22</f>
        <v>29</v>
      </c>
    </row>
    <row r="187" spans="1:12" ht="12.75">
      <c r="A187" s="17">
        <v>1</v>
      </c>
      <c r="B187" t="s">
        <v>134</v>
      </c>
      <c r="C187" s="17">
        <v>137</v>
      </c>
      <c r="D187" t="s">
        <v>393</v>
      </c>
      <c r="F187" s="102">
        <v>0</v>
      </c>
      <c r="H187" s="103" t="s">
        <v>394</v>
      </c>
      <c r="I187" s="103" t="s">
        <v>127</v>
      </c>
      <c r="J187" s="103"/>
      <c r="K187" s="17" t="s">
        <v>395</v>
      </c>
      <c r="L187" s="104">
        <f>caracteristiques!$I$20+caracteristiques!$I$22</f>
        <v>20</v>
      </c>
    </row>
    <row r="188" spans="1:12" ht="12.75">
      <c r="A188" s="17">
        <v>2</v>
      </c>
      <c r="B188" t="s">
        <v>181</v>
      </c>
      <c r="C188" s="17">
        <v>159</v>
      </c>
      <c r="D188" t="s">
        <v>396</v>
      </c>
      <c r="F188" s="102">
        <v>6</v>
      </c>
      <c r="H188" s="103" t="s">
        <v>128</v>
      </c>
      <c r="I188" s="103" t="s">
        <v>127</v>
      </c>
      <c r="J188" s="103"/>
      <c r="K188" s="17" t="s">
        <v>389</v>
      </c>
      <c r="L188" s="104">
        <f>caracteristiques!$I$12+caracteristiques!$I$22</f>
        <v>26</v>
      </c>
    </row>
    <row r="189" spans="1:12" ht="12.75">
      <c r="A189" s="17">
        <v>0</v>
      </c>
      <c r="B189" t="s">
        <v>125</v>
      </c>
      <c r="C189" s="17">
        <v>96</v>
      </c>
      <c r="D189" t="s">
        <v>397</v>
      </c>
      <c r="F189" s="102">
        <v>11</v>
      </c>
      <c r="H189" s="103" t="s">
        <v>132</v>
      </c>
      <c r="I189" s="103" t="s">
        <v>75</v>
      </c>
      <c r="J189" s="103"/>
      <c r="K189" s="17" t="s">
        <v>398</v>
      </c>
      <c r="L189" s="104">
        <f>caracteristiques!$I$18+caracteristiques!$E$20</f>
        <v>31</v>
      </c>
    </row>
    <row r="190" spans="1:12" ht="12.75">
      <c r="A190" s="17">
        <v>0</v>
      </c>
      <c r="B190" t="s">
        <v>130</v>
      </c>
      <c r="C190" s="17">
        <v>97</v>
      </c>
      <c r="D190" t="s">
        <v>399</v>
      </c>
      <c r="F190" s="102">
        <v>5</v>
      </c>
      <c r="H190" s="103" t="s">
        <v>84</v>
      </c>
      <c r="I190" s="103" t="s">
        <v>80</v>
      </c>
      <c r="J190" s="103"/>
      <c r="K190" s="17" t="s">
        <v>400</v>
      </c>
      <c r="L190" s="104">
        <f>caracteristiques!$E$24+caracteristiques!$E$22</f>
        <v>24</v>
      </c>
    </row>
    <row r="191" spans="1:12" ht="12.75">
      <c r="A191" s="17">
        <v>0</v>
      </c>
      <c r="B191" t="s">
        <v>130</v>
      </c>
      <c r="C191" s="17">
        <v>99</v>
      </c>
      <c r="D191" t="s">
        <v>401</v>
      </c>
      <c r="F191" s="102">
        <v>15</v>
      </c>
      <c r="H191" s="103" t="s">
        <v>78</v>
      </c>
      <c r="I191" s="103" t="s">
        <v>128</v>
      </c>
      <c r="J191" s="103"/>
      <c r="K191" s="17" t="s">
        <v>402</v>
      </c>
      <c r="L191" s="104">
        <f>caracteristiques!$I$24+caracteristiques!$I$12</f>
        <v>30</v>
      </c>
    </row>
    <row r="192" spans="1:12" ht="12.75">
      <c r="A192" s="17">
        <v>1</v>
      </c>
      <c r="B192" t="s">
        <v>197</v>
      </c>
      <c r="C192" s="17">
        <v>138</v>
      </c>
      <c r="D192" t="s">
        <v>403</v>
      </c>
      <c r="F192" s="102">
        <v>14</v>
      </c>
      <c r="H192" s="103" t="s">
        <v>127</v>
      </c>
      <c r="I192" s="103" t="s">
        <v>394</v>
      </c>
      <c r="J192" s="103"/>
      <c r="K192" s="17" t="s">
        <v>404</v>
      </c>
      <c r="L192" s="104">
        <f>caracteristiques!$I$22+caracteristiques!$I$20</f>
        <v>20</v>
      </c>
    </row>
    <row r="193" spans="1:12" ht="12.75">
      <c r="A193" s="17">
        <v>0</v>
      </c>
      <c r="B193" t="s">
        <v>130</v>
      </c>
      <c r="C193" s="17">
        <v>98</v>
      </c>
      <c r="D193" t="s">
        <v>405</v>
      </c>
      <c r="F193" s="102">
        <v>26</v>
      </c>
      <c r="H193" s="103" t="s">
        <v>127</v>
      </c>
      <c r="I193" s="103" t="s">
        <v>132</v>
      </c>
      <c r="J193" s="103"/>
      <c r="K193" s="17" t="s">
        <v>406</v>
      </c>
      <c r="L193" s="104">
        <f>caracteristiques!$I$22+caracteristiques!$I$18</f>
        <v>29</v>
      </c>
    </row>
    <row r="194" spans="1:12" ht="12.75">
      <c r="A194" s="17">
        <v>0</v>
      </c>
      <c r="B194" t="s">
        <v>130</v>
      </c>
      <c r="C194" s="17">
        <v>100</v>
      </c>
      <c r="D194" t="s">
        <v>407</v>
      </c>
      <c r="F194" s="102">
        <v>21</v>
      </c>
      <c r="H194" s="103" t="s">
        <v>64</v>
      </c>
      <c r="I194" s="103" t="s">
        <v>127</v>
      </c>
      <c r="J194" s="103"/>
      <c r="K194" s="17" t="s">
        <v>408</v>
      </c>
      <c r="L194" s="104">
        <f>caracteristiques!$I$14+caracteristiques!$I$22</f>
        <v>31</v>
      </c>
    </row>
    <row r="195" spans="1:12" ht="12.75">
      <c r="A195" s="17">
        <v>0</v>
      </c>
      <c r="B195" t="s">
        <v>197</v>
      </c>
      <c r="C195" s="17">
        <v>101</v>
      </c>
      <c r="D195" t="s">
        <v>409</v>
      </c>
      <c r="F195" s="102">
        <v>13</v>
      </c>
      <c r="H195" s="103" t="s">
        <v>127</v>
      </c>
      <c r="I195" s="103" t="s">
        <v>80</v>
      </c>
      <c r="J195" s="103"/>
      <c r="K195" s="17" t="s">
        <v>410</v>
      </c>
      <c r="L195" s="104">
        <f>caracteristiques!$I$22+10-caracteristiques!$E$22</f>
        <v>15</v>
      </c>
    </row>
    <row r="196" spans="1:12" ht="12.75">
      <c r="A196" s="17">
        <v>0</v>
      </c>
      <c r="B196" t="s">
        <v>192</v>
      </c>
      <c r="C196" s="17">
        <v>102</v>
      </c>
      <c r="D196" t="s">
        <v>411</v>
      </c>
      <c r="F196" s="108">
        <v>10</v>
      </c>
      <c r="H196" s="103" t="s">
        <v>57</v>
      </c>
      <c r="I196" s="103" t="s">
        <v>127</v>
      </c>
      <c r="J196" s="103"/>
      <c r="K196" s="17" t="s">
        <v>214</v>
      </c>
      <c r="L196" s="104">
        <f>caracteristiques!$E$12+caracteristiques!$I$22</f>
        <v>28</v>
      </c>
    </row>
    <row r="197" spans="1:12" ht="12.75">
      <c r="A197" s="17">
        <v>3</v>
      </c>
      <c r="B197" t="s">
        <v>134</v>
      </c>
      <c r="C197" s="17">
        <v>176</v>
      </c>
      <c r="D197" t="s">
        <v>412</v>
      </c>
      <c r="F197" s="102">
        <v>0</v>
      </c>
      <c r="H197" s="103" t="s">
        <v>56</v>
      </c>
      <c r="I197" s="103" t="s">
        <v>127</v>
      </c>
      <c r="J197" s="103"/>
      <c r="K197" s="17" t="s">
        <v>224</v>
      </c>
      <c r="L197" s="104">
        <f>caracteristiques!$I$16+caracteristiques!$I$22</f>
        <v>29</v>
      </c>
    </row>
    <row r="198" spans="1:12" ht="12.75">
      <c r="A198" s="17">
        <v>6</v>
      </c>
      <c r="B198" t="s">
        <v>143</v>
      </c>
      <c r="C198" s="17">
        <v>214</v>
      </c>
      <c r="D198" t="s">
        <v>413</v>
      </c>
      <c r="F198" s="102">
        <v>0</v>
      </c>
      <c r="H198" s="103" t="s">
        <v>394</v>
      </c>
      <c r="I198" s="103" t="s">
        <v>127</v>
      </c>
      <c r="J198" s="103"/>
      <c r="K198" s="17" t="s">
        <v>395</v>
      </c>
      <c r="L198" s="104">
        <f>caracteristiques!$I$20+caracteristiques!$I$22</f>
        <v>20</v>
      </c>
    </row>
    <row r="199" spans="1:12" ht="12.75">
      <c r="A199" s="17">
        <v>5</v>
      </c>
      <c r="B199" t="s">
        <v>134</v>
      </c>
      <c r="C199" s="17">
        <v>209</v>
      </c>
      <c r="D199" t="s">
        <v>414</v>
      </c>
      <c r="F199" s="102">
        <v>0</v>
      </c>
      <c r="H199" s="103" t="s">
        <v>132</v>
      </c>
      <c r="I199" s="103" t="s">
        <v>78</v>
      </c>
      <c r="J199" s="103"/>
      <c r="K199" s="17" t="s">
        <v>208</v>
      </c>
      <c r="L199" s="104">
        <f>caracteristiques!$I$18+caracteristiques!$I$24</f>
        <v>33</v>
      </c>
    </row>
    <row r="200" spans="1:12" ht="12.75">
      <c r="A200" s="17">
        <v>5</v>
      </c>
      <c r="B200" t="s">
        <v>134</v>
      </c>
      <c r="C200" s="17">
        <v>208</v>
      </c>
      <c r="D200" t="s">
        <v>415</v>
      </c>
      <c r="F200" s="102">
        <v>0</v>
      </c>
      <c r="H200" s="103" t="s">
        <v>57</v>
      </c>
      <c r="I200" s="103" t="s">
        <v>127</v>
      </c>
      <c r="J200" s="103"/>
      <c r="K200" s="17" t="s">
        <v>214</v>
      </c>
      <c r="L200" s="104">
        <f>caracteristiques!$E$12+caracteristiques!$I$22</f>
        <v>28</v>
      </c>
    </row>
    <row r="201" spans="1:12" ht="12.75">
      <c r="A201" s="17">
        <v>5</v>
      </c>
      <c r="B201" t="s">
        <v>134</v>
      </c>
      <c r="C201" s="17">
        <v>210</v>
      </c>
      <c r="D201" t="s">
        <v>416</v>
      </c>
      <c r="F201" s="102">
        <v>0</v>
      </c>
      <c r="H201" s="103" t="s">
        <v>57</v>
      </c>
      <c r="I201" s="103" t="s">
        <v>75</v>
      </c>
      <c r="J201" s="103"/>
      <c r="K201" s="17" t="s">
        <v>257</v>
      </c>
      <c r="L201" s="104">
        <f>caracteristiques!$E$12+caracteristiques!$E$20</f>
        <v>30</v>
      </c>
    </row>
    <row r="202" spans="1:12" ht="12.75">
      <c r="A202" s="17">
        <v>5</v>
      </c>
      <c r="B202" t="s">
        <v>134</v>
      </c>
      <c r="C202" s="17">
        <v>207</v>
      </c>
      <c r="D202" t="s">
        <v>417</v>
      </c>
      <c r="F202" s="102">
        <v>0</v>
      </c>
      <c r="H202" s="103" t="s">
        <v>127</v>
      </c>
      <c r="I202" s="103" t="s">
        <v>132</v>
      </c>
      <c r="J202" s="103"/>
      <c r="K202" s="17" t="s">
        <v>406</v>
      </c>
      <c r="L202" s="104">
        <f>caracteristiques!$I$22+caracteristiques!$I$18</f>
        <v>29</v>
      </c>
    </row>
    <row r="203" spans="1:12" s="107" customFormat="1" ht="12.75">
      <c r="A203" s="17">
        <v>0</v>
      </c>
      <c r="B203" t="s">
        <v>192</v>
      </c>
      <c r="C203" s="17">
        <v>103</v>
      </c>
      <c r="D203" t="s">
        <v>418</v>
      </c>
      <c r="E203" s="17"/>
      <c r="F203" s="108">
        <v>10</v>
      </c>
      <c r="G203" s="106"/>
      <c r="H203" s="103" t="s">
        <v>128</v>
      </c>
      <c r="I203" s="103" t="s">
        <v>78</v>
      </c>
      <c r="J203" s="103"/>
      <c r="K203" s="17" t="s">
        <v>136</v>
      </c>
      <c r="L203" s="104">
        <f>caracteristiques!$I$12+caracteristiques!$I$24</f>
        <v>30</v>
      </c>
    </row>
    <row r="204" spans="2:12" ht="12.75">
      <c r="B204" t="s">
        <v>134</v>
      </c>
      <c r="D204" t="s">
        <v>419</v>
      </c>
      <c r="F204" s="102">
        <v>11</v>
      </c>
      <c r="H204" s="103" t="s">
        <v>64</v>
      </c>
      <c r="I204" s="103" t="s">
        <v>127</v>
      </c>
      <c r="J204" s="103"/>
      <c r="K204" s="17" t="s">
        <v>408</v>
      </c>
      <c r="L204" s="104">
        <f>caracteristiques!$I$14+caracteristiques!$I$22</f>
        <v>31</v>
      </c>
    </row>
    <row r="205" spans="1:12" ht="12.75">
      <c r="A205" s="17">
        <v>2</v>
      </c>
      <c r="B205" t="s">
        <v>181</v>
      </c>
      <c r="C205" s="17">
        <v>160</v>
      </c>
      <c r="D205" t="s">
        <v>420</v>
      </c>
      <c r="F205" s="102">
        <v>19</v>
      </c>
      <c r="H205" s="103" t="s">
        <v>75</v>
      </c>
      <c r="I205" s="103" t="s">
        <v>57</v>
      </c>
      <c r="J205" s="103"/>
      <c r="K205" s="17" t="s">
        <v>163</v>
      </c>
      <c r="L205" s="104">
        <f>caracteristiques!$E$20+caracteristiques!$E$12</f>
        <v>30</v>
      </c>
    </row>
    <row r="206" spans="1:12" ht="12.75">
      <c r="A206" s="17">
        <v>4</v>
      </c>
      <c r="B206" t="s">
        <v>212</v>
      </c>
      <c r="C206" s="17">
        <v>194</v>
      </c>
      <c r="D206" t="s">
        <v>421</v>
      </c>
      <c r="F206" s="102">
        <v>0</v>
      </c>
      <c r="H206" s="103" t="s">
        <v>80</v>
      </c>
      <c r="I206" s="103" t="s">
        <v>127</v>
      </c>
      <c r="J206" s="103"/>
      <c r="K206" s="17" t="s">
        <v>422</v>
      </c>
      <c r="L206" s="104">
        <f>caracteristiques!$E$22+caracteristiques!$I$22</f>
        <v>21</v>
      </c>
    </row>
    <row r="207" spans="1:12" ht="12.75">
      <c r="A207" s="17">
        <v>4</v>
      </c>
      <c r="B207" t="s">
        <v>212</v>
      </c>
      <c r="C207" s="17">
        <v>195</v>
      </c>
      <c r="D207" t="s">
        <v>423</v>
      </c>
      <c r="F207" s="102">
        <v>0</v>
      </c>
      <c r="H207" s="103" t="s">
        <v>56</v>
      </c>
      <c r="I207" s="103" t="s">
        <v>127</v>
      </c>
      <c r="J207" s="103"/>
      <c r="K207" s="17" t="s">
        <v>224</v>
      </c>
      <c r="L207" s="104">
        <f>caracteristiques!$I$16+caracteristiques!$I$22</f>
        <v>29</v>
      </c>
    </row>
    <row r="208" spans="1:12" ht="12.75">
      <c r="A208" s="17">
        <v>3</v>
      </c>
      <c r="B208" t="s">
        <v>212</v>
      </c>
      <c r="C208" s="17">
        <v>180</v>
      </c>
      <c r="D208" t="s">
        <v>424</v>
      </c>
      <c r="F208" s="102">
        <v>1</v>
      </c>
      <c r="H208" s="103" t="s">
        <v>128</v>
      </c>
      <c r="I208" s="103" t="s">
        <v>64</v>
      </c>
      <c r="J208" s="103"/>
      <c r="K208" s="17" t="s">
        <v>161</v>
      </c>
      <c r="L208" s="104">
        <f>caracteristiques!$I$12+caracteristiques!$I$14</f>
        <v>31</v>
      </c>
    </row>
    <row r="209" spans="1:12" ht="12.75">
      <c r="A209" s="17">
        <v>0</v>
      </c>
      <c r="B209" t="s">
        <v>147</v>
      </c>
      <c r="C209" s="17">
        <v>104</v>
      </c>
      <c r="D209" t="s">
        <v>425</v>
      </c>
      <c r="F209" s="102">
        <v>6</v>
      </c>
      <c r="H209" s="103" t="s">
        <v>57</v>
      </c>
      <c r="I209" s="103" t="s">
        <v>84</v>
      </c>
      <c r="J209" s="103"/>
      <c r="K209" s="17" t="s">
        <v>271</v>
      </c>
      <c r="L209" s="104">
        <f>caracteristiques!$E$12+caracteristiques!$E$24</f>
        <v>31</v>
      </c>
    </row>
    <row r="210" spans="1:12" ht="12.75">
      <c r="A210" s="17">
        <v>0</v>
      </c>
      <c r="B210" t="s">
        <v>181</v>
      </c>
      <c r="C210" s="17">
        <v>105</v>
      </c>
      <c r="D210" t="s">
        <v>426</v>
      </c>
      <c r="F210" s="102">
        <v>0</v>
      </c>
      <c r="H210" s="103" t="s">
        <v>71</v>
      </c>
      <c r="I210" s="103" t="s">
        <v>128</v>
      </c>
      <c r="J210" s="103"/>
      <c r="K210" s="17" t="s">
        <v>346</v>
      </c>
      <c r="L210" s="104">
        <f>caracteristiques!$E$18+caracteristiques!$I$12</f>
        <v>26</v>
      </c>
    </row>
    <row r="211" spans="1:12" ht="12.75">
      <c r="A211" s="17">
        <v>0</v>
      </c>
      <c r="B211" t="s">
        <v>137</v>
      </c>
      <c r="C211" s="17">
        <v>106</v>
      </c>
      <c r="D211" t="s">
        <v>427</v>
      </c>
      <c r="F211" s="102">
        <v>0</v>
      </c>
      <c r="H211" s="103" t="s">
        <v>57</v>
      </c>
      <c r="I211" s="103" t="s">
        <v>84</v>
      </c>
      <c r="J211" s="103"/>
      <c r="K211" s="17" t="s">
        <v>271</v>
      </c>
      <c r="L211" s="104">
        <f>caracteristiques!$E$12+caracteristiques!$E$24</f>
        <v>31</v>
      </c>
    </row>
    <row r="212" spans="1:12" ht="12.75">
      <c r="A212" s="17">
        <v>0</v>
      </c>
      <c r="B212" t="s">
        <v>137</v>
      </c>
      <c r="C212" s="17">
        <v>107</v>
      </c>
      <c r="D212" t="s">
        <v>428</v>
      </c>
      <c r="F212" s="102">
        <v>0</v>
      </c>
      <c r="H212" s="103" t="s">
        <v>127</v>
      </c>
      <c r="I212" s="103" t="s">
        <v>132</v>
      </c>
      <c r="J212" s="103"/>
      <c r="K212" s="17" t="s">
        <v>406</v>
      </c>
      <c r="L212" s="104">
        <f>caracteristiques!$I$22+caracteristiques!$I$18</f>
        <v>29</v>
      </c>
    </row>
    <row r="213" spans="1:12" ht="12.75">
      <c r="A213" s="17">
        <v>0</v>
      </c>
      <c r="B213" t="s">
        <v>143</v>
      </c>
      <c r="C213" s="17">
        <v>108</v>
      </c>
      <c r="D213" t="s">
        <v>429</v>
      </c>
      <c r="F213" s="102">
        <v>6</v>
      </c>
      <c r="H213" s="103" t="s">
        <v>56</v>
      </c>
      <c r="I213" s="103" t="s">
        <v>394</v>
      </c>
      <c r="J213" s="103"/>
      <c r="K213" s="17" t="s">
        <v>430</v>
      </c>
      <c r="L213" s="104">
        <f>caracteristiques!$I$16+caracteristiques!$I$20</f>
        <v>23</v>
      </c>
    </row>
    <row r="214" spans="1:12" ht="12.75">
      <c r="A214" s="17">
        <v>0</v>
      </c>
      <c r="B214" t="s">
        <v>181</v>
      </c>
      <c r="C214" s="17">
        <v>109</v>
      </c>
      <c r="D214" t="s">
        <v>431</v>
      </c>
      <c r="F214" s="102">
        <v>0</v>
      </c>
      <c r="H214" s="103" t="s">
        <v>56</v>
      </c>
      <c r="I214" s="103" t="s">
        <v>128</v>
      </c>
      <c r="J214" s="103"/>
      <c r="K214" s="17" t="s">
        <v>432</v>
      </c>
      <c r="L214" s="104">
        <f>caracteristiques!$I$16+caracteristiques!$I$12</f>
        <v>29</v>
      </c>
    </row>
    <row r="215" spans="1:12" ht="12.75">
      <c r="A215" s="17">
        <v>0</v>
      </c>
      <c r="B215" t="s">
        <v>125</v>
      </c>
      <c r="C215" s="17">
        <v>110</v>
      </c>
      <c r="D215" t="s">
        <v>433</v>
      </c>
      <c r="F215" s="102">
        <v>6</v>
      </c>
      <c r="H215" s="103" t="s">
        <v>132</v>
      </c>
      <c r="I215" s="103" t="s">
        <v>128</v>
      </c>
      <c r="J215" s="103"/>
      <c r="K215" s="17" t="s">
        <v>199</v>
      </c>
      <c r="L215" s="104">
        <f>caracteristiques!$I$18+caracteristiques!$I$12</f>
        <v>29</v>
      </c>
    </row>
    <row r="216" spans="1:12" ht="12.75">
      <c r="A216" s="17">
        <v>0</v>
      </c>
      <c r="B216" t="s">
        <v>125</v>
      </c>
      <c r="C216" s="17">
        <v>111</v>
      </c>
      <c r="D216" t="s">
        <v>434</v>
      </c>
      <c r="F216" s="102">
        <v>0</v>
      </c>
      <c r="H216" s="103" t="s">
        <v>78</v>
      </c>
      <c r="I216" s="103" t="s">
        <v>132</v>
      </c>
      <c r="J216" s="103"/>
      <c r="K216" s="17" t="s">
        <v>435</v>
      </c>
      <c r="L216" s="104">
        <f>caracteristiques!$I$24+caracteristiques!$I$18</f>
        <v>33</v>
      </c>
    </row>
    <row r="217" spans="1:12" ht="12.75">
      <c r="A217" s="17">
        <v>2</v>
      </c>
      <c r="B217" t="s">
        <v>134</v>
      </c>
      <c r="C217" s="17">
        <v>144</v>
      </c>
      <c r="D217" t="s">
        <v>436</v>
      </c>
      <c r="F217" s="102">
        <v>0</v>
      </c>
      <c r="H217" s="103" t="s">
        <v>78</v>
      </c>
      <c r="I217" s="103" t="s">
        <v>128</v>
      </c>
      <c r="J217" s="103"/>
      <c r="K217" s="17" t="s">
        <v>402</v>
      </c>
      <c r="L217" s="104">
        <f>caracteristiques!$I$24+caracteristiques!$I$12</f>
        <v>30</v>
      </c>
    </row>
    <row r="218" spans="1:12" ht="12.75">
      <c r="A218" s="17">
        <v>0</v>
      </c>
      <c r="B218" t="s">
        <v>181</v>
      </c>
      <c r="C218" s="17">
        <v>112</v>
      </c>
      <c r="D218" t="s">
        <v>437</v>
      </c>
      <c r="F218" s="102">
        <v>0</v>
      </c>
      <c r="H218" s="103" t="s">
        <v>394</v>
      </c>
      <c r="I218" s="103" t="s">
        <v>127</v>
      </c>
      <c r="J218" s="103"/>
      <c r="K218" s="17" t="s">
        <v>395</v>
      </c>
      <c r="L218" s="104">
        <f>caracteristiques!$I$20+caracteristiques!$I$22</f>
        <v>20</v>
      </c>
    </row>
    <row r="219" spans="1:12" ht="12.75">
      <c r="A219" s="17">
        <v>1</v>
      </c>
      <c r="B219" t="s">
        <v>181</v>
      </c>
      <c r="C219" s="17">
        <v>139</v>
      </c>
      <c r="D219" t="s">
        <v>438</v>
      </c>
      <c r="F219" s="102">
        <v>6</v>
      </c>
      <c r="H219" s="103" t="s">
        <v>394</v>
      </c>
      <c r="I219" s="103" t="s">
        <v>127</v>
      </c>
      <c r="J219" s="103"/>
      <c r="K219" s="17" t="s">
        <v>395</v>
      </c>
      <c r="L219" s="104">
        <f>caracteristiques!$I$20+caracteristiques!$I$22</f>
        <v>20</v>
      </c>
    </row>
    <row r="220" spans="1:12" ht="12.75">
      <c r="A220" s="17">
        <v>0</v>
      </c>
      <c r="B220" t="s">
        <v>130</v>
      </c>
      <c r="C220" s="17">
        <v>113</v>
      </c>
      <c r="D220" t="s">
        <v>439</v>
      </c>
      <c r="F220" s="102">
        <v>17</v>
      </c>
      <c r="H220" s="103" t="s">
        <v>65</v>
      </c>
      <c r="I220" s="103" t="s">
        <v>62</v>
      </c>
      <c r="J220" s="103"/>
      <c r="K220" s="17" t="s">
        <v>440</v>
      </c>
      <c r="L220" s="104">
        <f>caracteristiques!$E$12+caracteristiques!$E$14</f>
        <v>31</v>
      </c>
    </row>
    <row r="221" spans="1:12" ht="12.75">
      <c r="A221" s="17">
        <v>0</v>
      </c>
      <c r="B221" t="s">
        <v>130</v>
      </c>
      <c r="C221" s="17">
        <v>114</v>
      </c>
      <c r="D221" t="s">
        <v>441</v>
      </c>
      <c r="F221" s="102">
        <v>1</v>
      </c>
      <c r="H221" s="103" t="s">
        <v>75</v>
      </c>
      <c r="I221" s="103" t="s">
        <v>84</v>
      </c>
      <c r="J221" s="103"/>
      <c r="K221" s="17" t="s">
        <v>235</v>
      </c>
      <c r="L221" s="104">
        <f>caracteristiques!$E$20+caracteristiques!$E$24</f>
        <v>31</v>
      </c>
    </row>
    <row r="222" spans="1:12" ht="12.75">
      <c r="A222" s="17">
        <v>4</v>
      </c>
      <c r="B222" t="s">
        <v>134</v>
      </c>
      <c r="C222" s="17">
        <v>192</v>
      </c>
      <c r="D222" t="s">
        <v>442</v>
      </c>
      <c r="F222" s="102">
        <v>0</v>
      </c>
      <c r="H222" s="103" t="s">
        <v>75</v>
      </c>
      <c r="I222" s="103" t="s">
        <v>57</v>
      </c>
      <c r="J222" s="103"/>
      <c r="K222" s="17" t="s">
        <v>163</v>
      </c>
      <c r="L222" s="104">
        <f>caracteristiques!$E$20+caracteristiques!$E$12</f>
        <v>30</v>
      </c>
    </row>
    <row r="223" spans="1:12" ht="12.75">
      <c r="A223" s="17">
        <v>6</v>
      </c>
      <c r="B223" t="s">
        <v>134</v>
      </c>
      <c r="C223" s="17">
        <v>213</v>
      </c>
      <c r="D223" t="s">
        <v>443</v>
      </c>
      <c r="F223" s="102">
        <v>18</v>
      </c>
      <c r="H223" s="103" t="s">
        <v>128</v>
      </c>
      <c r="I223" s="103" t="s">
        <v>57</v>
      </c>
      <c r="J223" s="103"/>
      <c r="K223" s="17" t="s">
        <v>325</v>
      </c>
      <c r="L223" s="104">
        <f>caracteristiques!$I$12+caracteristiques!$E$12</f>
        <v>28</v>
      </c>
    </row>
    <row r="224" spans="1:12" ht="12.75">
      <c r="A224" s="17">
        <v>4</v>
      </c>
      <c r="B224" t="s">
        <v>134</v>
      </c>
      <c r="C224" s="17">
        <v>184</v>
      </c>
      <c r="D224" t="s">
        <v>444</v>
      </c>
      <c r="F224" s="102">
        <v>0</v>
      </c>
      <c r="H224" s="103" t="s">
        <v>132</v>
      </c>
      <c r="I224" s="103" t="s">
        <v>394</v>
      </c>
      <c r="J224" s="103"/>
      <c r="K224" s="17" t="s">
        <v>445</v>
      </c>
      <c r="L224" s="104">
        <f>caracteristiques!$I$18+caracteristiques!$I$20</f>
        <v>23</v>
      </c>
    </row>
    <row r="225" spans="1:12" ht="12.75">
      <c r="A225" s="17">
        <v>0</v>
      </c>
      <c r="B225" t="s">
        <v>130</v>
      </c>
      <c r="C225" s="17">
        <v>115</v>
      </c>
      <c r="D225" t="s">
        <v>446</v>
      </c>
      <c r="F225" s="102">
        <v>0</v>
      </c>
      <c r="H225" s="103" t="s">
        <v>394</v>
      </c>
      <c r="I225" s="103" t="s">
        <v>56</v>
      </c>
      <c r="J225" s="103"/>
      <c r="K225" s="17" t="s">
        <v>447</v>
      </c>
      <c r="L225" s="104">
        <f>caracteristiques!$I$20+caracteristiques!$I$16</f>
        <v>23</v>
      </c>
    </row>
    <row r="226" spans="1:12" ht="12.75">
      <c r="A226" s="17">
        <v>0</v>
      </c>
      <c r="B226" t="s">
        <v>125</v>
      </c>
      <c r="C226" s="17">
        <v>116</v>
      </c>
      <c r="D226" t="s">
        <v>448</v>
      </c>
      <c r="F226" s="102">
        <v>27</v>
      </c>
      <c r="H226" s="103" t="s">
        <v>65</v>
      </c>
      <c r="I226" s="103" t="s">
        <v>56</v>
      </c>
      <c r="J226" s="103"/>
      <c r="K226" s="17" t="s">
        <v>449</v>
      </c>
      <c r="L226" s="104">
        <f>caracteristiques!$E$12+caracteristiques!$I$16</f>
        <v>31</v>
      </c>
    </row>
    <row r="227" spans="1:12" ht="12.75">
      <c r="A227" s="17">
        <v>5</v>
      </c>
      <c r="B227" t="s">
        <v>143</v>
      </c>
      <c r="C227" s="17">
        <v>211</v>
      </c>
      <c r="D227" t="s">
        <v>450</v>
      </c>
      <c r="F227" s="102">
        <v>2</v>
      </c>
      <c r="H227" s="103" t="s">
        <v>62</v>
      </c>
      <c r="I227" s="103" t="s">
        <v>65</v>
      </c>
      <c r="J227" s="103"/>
      <c r="K227" s="17" t="s">
        <v>159</v>
      </c>
      <c r="L227" s="104">
        <f>caracteristiques!$E$14+caracteristiques!$E$12</f>
        <v>31</v>
      </c>
    </row>
    <row r="228" spans="1:12" ht="12.75">
      <c r="A228" s="17">
        <v>0</v>
      </c>
      <c r="B228" t="s">
        <v>143</v>
      </c>
      <c r="C228" s="17">
        <v>117</v>
      </c>
      <c r="D228" t="s">
        <v>451</v>
      </c>
      <c r="F228" s="102">
        <v>0</v>
      </c>
      <c r="H228" s="103" t="s">
        <v>62</v>
      </c>
      <c r="I228" s="103" t="s">
        <v>84</v>
      </c>
      <c r="J228" s="103"/>
      <c r="K228" s="17" t="s">
        <v>452</v>
      </c>
      <c r="L228" s="104">
        <f>caracteristiques!$E$14+caracteristiques!$E$24</f>
        <v>32</v>
      </c>
    </row>
    <row r="229" spans="4:6" ht="12.75">
      <c r="D229" t="s">
        <v>453</v>
      </c>
      <c r="F229" s="112">
        <v>19</v>
      </c>
    </row>
    <row r="230" spans="4:6" ht="12.75">
      <c r="D230" s="97" t="s">
        <v>454</v>
      </c>
      <c r="F230" s="17">
        <v>5</v>
      </c>
    </row>
    <row r="231" spans="4:6" ht="12.75">
      <c r="D231" s="97" t="s">
        <v>455</v>
      </c>
      <c r="F231" s="17">
        <v>1</v>
      </c>
    </row>
    <row r="232" spans="4:6" ht="12.75">
      <c r="D232" s="97" t="s">
        <v>456</v>
      </c>
      <c r="F232" s="17">
        <v>35</v>
      </c>
    </row>
    <row r="233" spans="4:6" ht="12.75">
      <c r="D233" s="97" t="s">
        <v>457</v>
      </c>
      <c r="F233" s="17">
        <v>50</v>
      </c>
    </row>
    <row r="234" spans="4:6" ht="12.75">
      <c r="D234" t="s">
        <v>458</v>
      </c>
      <c r="F234" s="17">
        <v>20</v>
      </c>
    </row>
    <row r="235" spans="4:6" ht="12.75">
      <c r="D235" t="s">
        <v>459</v>
      </c>
      <c r="F235" s="17">
        <v>50</v>
      </c>
    </row>
    <row r="236" spans="4:6" ht="12.75">
      <c r="D236" t="s">
        <v>460</v>
      </c>
      <c r="F236" s="17">
        <v>50</v>
      </c>
    </row>
    <row r="237" spans="4:6" ht="12.75">
      <c r="D237" t="s">
        <v>461</v>
      </c>
      <c r="F237" s="17">
        <v>33</v>
      </c>
    </row>
  </sheetData>
  <sheetProtection selectLockedCells="1" selectUnlockedCells="1"/>
  <autoFilter ref="A3:J228"/>
  <mergeCells count="1">
    <mergeCell ref="H1:J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D19"/>
  <sheetViews>
    <sheetView zoomScale="110" zoomScaleNormal="110" workbookViewId="0" topLeftCell="A4">
      <selection activeCell="B19" sqref="B19"/>
    </sheetView>
  </sheetViews>
  <sheetFormatPr defaultColWidth="11.421875" defaultRowHeight="12.75"/>
  <cols>
    <col min="1" max="1" width="38.8515625" style="0" customWidth="1"/>
    <col min="2" max="2" width="14.7109375" style="0" customWidth="1"/>
    <col min="3" max="3" width="27.140625" style="0" customWidth="1"/>
    <col min="4" max="4" width="10.8515625" style="0" customWidth="1"/>
  </cols>
  <sheetData>
    <row r="1" ht="12.75">
      <c r="A1" s="3" t="s">
        <v>462</v>
      </c>
    </row>
    <row r="2" spans="1:2" ht="12.75">
      <c r="A2" t="s">
        <v>463</v>
      </c>
      <c r="B2" s="55">
        <v>16</v>
      </c>
    </row>
    <row r="4" spans="1:4" ht="12.75">
      <c r="A4" t="s">
        <v>464</v>
      </c>
      <c r="B4" s="55" t="s">
        <v>465</v>
      </c>
      <c r="C4" s="55" t="s">
        <v>466</v>
      </c>
      <c r="D4" s="55" t="s">
        <v>467</v>
      </c>
    </row>
    <row r="5" spans="1:4" ht="12.75">
      <c r="A5" t="s">
        <v>42</v>
      </c>
      <c r="B5" t="s">
        <v>468</v>
      </c>
      <c r="C5" t="s">
        <v>469</v>
      </c>
      <c r="D5" t="s">
        <v>470</v>
      </c>
    </row>
    <row r="6" spans="1:4" ht="12.75">
      <c r="A6" t="s">
        <v>471</v>
      </c>
      <c r="B6">
        <v>2</v>
      </c>
      <c r="C6">
        <v>4</v>
      </c>
      <c r="D6">
        <v>6</v>
      </c>
    </row>
    <row r="7" spans="1:4" ht="12.75">
      <c r="A7" t="s">
        <v>472</v>
      </c>
      <c r="B7" t="s">
        <v>473</v>
      </c>
      <c r="C7" t="s">
        <v>474</v>
      </c>
      <c r="D7" t="s">
        <v>475</v>
      </c>
    </row>
    <row r="8" spans="1:4" ht="12.75">
      <c r="A8" t="s">
        <v>476</v>
      </c>
      <c r="B8" t="s">
        <v>473</v>
      </c>
      <c r="C8" t="s">
        <v>473</v>
      </c>
      <c r="D8" t="s">
        <v>473</v>
      </c>
    </row>
    <row r="11" ht="12.75">
      <c r="B11" t="s">
        <v>477</v>
      </c>
    </row>
    <row r="12" spans="1:2" ht="12.75">
      <c r="A12" t="s">
        <v>478</v>
      </c>
      <c r="B12" t="s">
        <v>479</v>
      </c>
    </row>
    <row r="13" spans="1:2" ht="12.75">
      <c r="A13" t="s">
        <v>480</v>
      </c>
      <c r="B13" t="s">
        <v>481</v>
      </c>
    </row>
    <row r="14" spans="1:2" ht="12.75">
      <c r="A14" t="s">
        <v>482</v>
      </c>
      <c r="B14" t="s">
        <v>483</v>
      </c>
    </row>
    <row r="16" ht="12.75">
      <c r="A16" t="s">
        <v>484</v>
      </c>
    </row>
    <row r="17" spans="1:2" ht="12.75">
      <c r="A17" t="s">
        <v>485</v>
      </c>
      <c r="B17" t="s">
        <v>486</v>
      </c>
    </row>
    <row r="18" ht="12.75">
      <c r="B18" t="s">
        <v>487</v>
      </c>
    </row>
    <row r="19" ht="12.75">
      <c r="B19" t="s">
        <v>488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S31"/>
  <sheetViews>
    <sheetView zoomScale="110" zoomScaleNormal="110" workbookViewId="0" topLeftCell="A10">
      <selection activeCell="F13" sqref="F13"/>
    </sheetView>
  </sheetViews>
  <sheetFormatPr defaultColWidth="11.421875" defaultRowHeight="12.75"/>
  <cols>
    <col min="1" max="1" width="31.00390625" style="113" customWidth="1"/>
    <col min="2" max="2" width="5.140625" style="113" customWidth="1"/>
    <col min="3" max="3" width="11.421875" style="113" customWidth="1"/>
    <col min="4" max="4" width="7.00390625" style="113" customWidth="1"/>
    <col min="5" max="9" width="11.421875" style="113" customWidth="1"/>
    <col min="10" max="10" width="9.421875" style="113" customWidth="1"/>
    <col min="11" max="11" width="6.8515625" style="113" customWidth="1"/>
    <col min="12" max="12" width="7.140625" style="113" customWidth="1"/>
    <col min="13" max="13" width="58.140625" style="113" customWidth="1"/>
    <col min="14" max="14" width="51.8515625" style="113" customWidth="1"/>
    <col min="15" max="15" width="11.421875" style="113" customWidth="1"/>
    <col min="16" max="16" width="14.28125" style="113" customWidth="1"/>
    <col min="17" max="16384" width="11.421875" style="113" customWidth="1"/>
  </cols>
  <sheetData>
    <row r="1" spans="1:17" ht="12.75">
      <c r="A1" s="113" t="s">
        <v>489</v>
      </c>
      <c r="B1" s="113" t="s">
        <v>490</v>
      </c>
      <c r="C1" s="113" t="s">
        <v>491</v>
      </c>
      <c r="D1" s="113" t="s">
        <v>492</v>
      </c>
      <c r="E1" s="113" t="s">
        <v>493</v>
      </c>
      <c r="F1" s="113" t="s">
        <v>494</v>
      </c>
      <c r="G1" s="113" t="s">
        <v>495</v>
      </c>
      <c r="H1" s="113" t="s">
        <v>496</v>
      </c>
      <c r="I1" s="113" t="s">
        <v>497</v>
      </c>
      <c r="J1" s="113" t="s">
        <v>498</v>
      </c>
      <c r="K1" s="113" t="s">
        <v>499</v>
      </c>
      <c r="L1" s="113" t="s">
        <v>500</v>
      </c>
      <c r="M1" s="113" t="s">
        <v>42</v>
      </c>
      <c r="N1" s="113" t="s">
        <v>501</v>
      </c>
      <c r="O1" s="113" t="s">
        <v>502</v>
      </c>
      <c r="P1" s="113" t="s">
        <v>503</v>
      </c>
      <c r="Q1" s="113" t="s">
        <v>504</v>
      </c>
    </row>
    <row r="2" spans="1:17" ht="12.75">
      <c r="A2" s="114" t="s">
        <v>505</v>
      </c>
      <c r="B2" s="113">
        <v>4</v>
      </c>
      <c r="C2" s="113" t="s">
        <v>506</v>
      </c>
      <c r="D2" s="113">
        <v>1</v>
      </c>
      <c r="E2" s="113">
        <v>9</v>
      </c>
      <c r="F2" s="113">
        <v>1</v>
      </c>
      <c r="G2" s="113" t="s">
        <v>507</v>
      </c>
      <c r="H2" s="113">
        <v>1</v>
      </c>
      <c r="I2" s="113" t="s">
        <v>508</v>
      </c>
      <c r="J2" s="113">
        <v>37</v>
      </c>
      <c r="K2" s="115">
        <v>32</v>
      </c>
      <c r="L2" s="116">
        <v>23</v>
      </c>
      <c r="M2" s="113" t="s">
        <v>509</v>
      </c>
      <c r="N2" s="114" t="s">
        <v>510</v>
      </c>
      <c r="P2" s="113" t="s">
        <v>511</v>
      </c>
      <c r="Q2" s="113" t="s">
        <v>512</v>
      </c>
    </row>
    <row r="3" spans="1:17" ht="12.75">
      <c r="A3" s="114" t="s">
        <v>513</v>
      </c>
      <c r="B3" s="113">
        <v>4</v>
      </c>
      <c r="C3" s="113">
        <v>3</v>
      </c>
      <c r="D3" s="113">
        <v>3</v>
      </c>
      <c r="E3" s="113">
        <v>12</v>
      </c>
      <c r="F3" s="113">
        <v>6</v>
      </c>
      <c r="G3" s="113" t="s">
        <v>514</v>
      </c>
      <c r="H3" s="113">
        <v>1</v>
      </c>
      <c r="I3" s="113">
        <v>12</v>
      </c>
      <c r="J3" s="113">
        <v>44</v>
      </c>
      <c r="K3" s="115">
        <v>22</v>
      </c>
      <c r="L3" s="116" t="s">
        <v>515</v>
      </c>
      <c r="M3" s="113" t="s">
        <v>516</v>
      </c>
      <c r="N3" s="114" t="s">
        <v>517</v>
      </c>
      <c r="P3" s="113" t="s">
        <v>518</v>
      </c>
      <c r="Q3" s="113">
        <v>26</v>
      </c>
    </row>
    <row r="4" spans="1:17" ht="12.75">
      <c r="A4" s="114" t="s">
        <v>519</v>
      </c>
      <c r="B4" s="113">
        <v>6</v>
      </c>
      <c r="C4" s="113">
        <v>6</v>
      </c>
      <c r="D4" s="113">
        <v>3</v>
      </c>
      <c r="E4" s="113">
        <v>3</v>
      </c>
      <c r="F4" s="113" t="s">
        <v>520</v>
      </c>
      <c r="G4" s="113" t="s">
        <v>521</v>
      </c>
      <c r="H4" s="113">
        <v>1</v>
      </c>
      <c r="I4" s="113">
        <v>9</v>
      </c>
      <c r="J4" s="113">
        <v>46</v>
      </c>
      <c r="K4" s="115">
        <v>29</v>
      </c>
      <c r="L4" s="116" t="s">
        <v>522</v>
      </c>
      <c r="M4" s="113" t="s">
        <v>523</v>
      </c>
      <c r="N4" s="114" t="s">
        <v>524</v>
      </c>
      <c r="P4" s="113" t="s">
        <v>525</v>
      </c>
      <c r="Q4" s="113">
        <v>40</v>
      </c>
    </row>
    <row r="5" spans="1:17" ht="12.75">
      <c r="A5" s="114" t="s">
        <v>526</v>
      </c>
      <c r="B5" s="113">
        <v>6</v>
      </c>
      <c r="C5" s="113">
        <v>1</v>
      </c>
      <c r="D5" s="113">
        <v>3</v>
      </c>
      <c r="E5" s="113">
        <v>1</v>
      </c>
      <c r="F5" s="113">
        <v>6</v>
      </c>
      <c r="G5" s="113">
        <v>1</v>
      </c>
      <c r="H5" s="113">
        <v>12</v>
      </c>
      <c r="I5" s="113">
        <v>1</v>
      </c>
      <c r="J5" s="113">
        <v>29</v>
      </c>
      <c r="K5" s="115">
        <v>17</v>
      </c>
      <c r="L5" s="116" t="s">
        <v>527</v>
      </c>
      <c r="M5" s="113" t="s">
        <v>528</v>
      </c>
      <c r="N5" s="114" t="s">
        <v>529</v>
      </c>
      <c r="P5" s="113" t="s">
        <v>530</v>
      </c>
      <c r="Q5" s="113">
        <v>20</v>
      </c>
    </row>
    <row r="6" spans="1:19" ht="12.75">
      <c r="A6" s="114" t="s">
        <v>531</v>
      </c>
      <c r="B6" s="113">
        <v>6</v>
      </c>
      <c r="C6" s="113">
        <v>3</v>
      </c>
      <c r="D6" s="113">
        <v>3</v>
      </c>
      <c r="E6" s="113" t="s">
        <v>532</v>
      </c>
      <c r="F6" s="113" t="s">
        <v>533</v>
      </c>
      <c r="G6" s="113">
        <v>1</v>
      </c>
      <c r="H6" s="113">
        <v>1</v>
      </c>
      <c r="I6" s="113">
        <v>3</v>
      </c>
      <c r="J6" s="113">
        <v>35</v>
      </c>
      <c r="K6" s="115">
        <v>23</v>
      </c>
      <c r="L6" s="116" t="s">
        <v>534</v>
      </c>
      <c r="M6" s="113" t="s">
        <v>535</v>
      </c>
      <c r="N6" s="114" t="s">
        <v>536</v>
      </c>
      <c r="P6" s="113" t="s">
        <v>537</v>
      </c>
      <c r="Q6" s="113">
        <v>6</v>
      </c>
      <c r="R6" s="113" t="s">
        <v>538</v>
      </c>
      <c r="S6" s="113">
        <v>337</v>
      </c>
    </row>
    <row r="7" spans="1:17" ht="12.75">
      <c r="A7" s="114" t="s">
        <v>539</v>
      </c>
      <c r="B7" s="113">
        <v>6</v>
      </c>
      <c r="C7" s="113" t="s">
        <v>540</v>
      </c>
      <c r="D7" s="113">
        <v>3</v>
      </c>
      <c r="E7" s="113" t="s">
        <v>541</v>
      </c>
      <c r="F7" s="113" t="s">
        <v>542</v>
      </c>
      <c r="G7" s="113">
        <v>1</v>
      </c>
      <c r="H7" s="113">
        <v>1</v>
      </c>
      <c r="I7" s="113">
        <v>9</v>
      </c>
      <c r="J7" s="113">
        <v>32</v>
      </c>
      <c r="K7" s="115">
        <v>16</v>
      </c>
      <c r="L7" s="116">
        <v>16</v>
      </c>
      <c r="M7" s="113" t="s">
        <v>543</v>
      </c>
      <c r="N7" s="114" t="s">
        <v>544</v>
      </c>
      <c r="P7" s="113" t="s">
        <v>545</v>
      </c>
      <c r="Q7" s="113">
        <v>11</v>
      </c>
    </row>
    <row r="8" spans="1:17" ht="12.75">
      <c r="A8" s="114" t="s">
        <v>546</v>
      </c>
      <c r="B8" s="113">
        <v>4</v>
      </c>
      <c r="C8" s="113">
        <v>1</v>
      </c>
      <c r="D8" s="113">
        <v>1</v>
      </c>
      <c r="E8" s="113">
        <v>1</v>
      </c>
      <c r="F8" s="113">
        <v>12</v>
      </c>
      <c r="G8" s="113">
        <v>12</v>
      </c>
      <c r="H8" s="113">
        <v>12</v>
      </c>
      <c r="I8" s="113">
        <v>1</v>
      </c>
      <c r="J8" s="113">
        <v>44</v>
      </c>
      <c r="K8" s="115">
        <v>30</v>
      </c>
      <c r="L8" s="116">
        <v>24</v>
      </c>
      <c r="M8" s="113" t="s">
        <v>547</v>
      </c>
      <c r="N8" s="114" t="s">
        <v>548</v>
      </c>
      <c r="P8" s="113" t="s">
        <v>549</v>
      </c>
      <c r="Q8" s="113">
        <v>63</v>
      </c>
    </row>
    <row r="9" spans="1:17" ht="12.75">
      <c r="A9" s="114" t="s">
        <v>550</v>
      </c>
      <c r="B9" s="113">
        <v>2</v>
      </c>
      <c r="C9" s="113">
        <v>1</v>
      </c>
      <c r="D9" s="113">
        <v>3</v>
      </c>
      <c r="E9" s="113">
        <v>6</v>
      </c>
      <c r="F9" s="113">
        <v>9</v>
      </c>
      <c r="G9" s="113">
        <v>9</v>
      </c>
      <c r="H9" s="113">
        <v>1</v>
      </c>
      <c r="I9" s="113">
        <v>12</v>
      </c>
      <c r="J9" s="113">
        <v>43</v>
      </c>
      <c r="K9" s="115">
        <v>31</v>
      </c>
      <c r="L9" s="116">
        <v>24</v>
      </c>
      <c r="M9" s="113" t="s">
        <v>551</v>
      </c>
      <c r="N9" s="114" t="s">
        <v>552</v>
      </c>
      <c r="P9" s="113" t="s">
        <v>553</v>
      </c>
      <c r="Q9" s="113">
        <v>15</v>
      </c>
    </row>
    <row r="10" spans="1:17" ht="12.75">
      <c r="A10" s="114" t="s">
        <v>554</v>
      </c>
      <c r="B10" s="113">
        <v>6</v>
      </c>
      <c r="C10" s="113">
        <v>12</v>
      </c>
      <c r="D10" s="113">
        <v>12</v>
      </c>
      <c r="E10" s="113">
        <v>1</v>
      </c>
      <c r="F10" s="113">
        <v>9</v>
      </c>
      <c r="G10" s="113">
        <v>1</v>
      </c>
      <c r="H10" s="113">
        <v>12</v>
      </c>
      <c r="I10" s="113">
        <v>1</v>
      </c>
      <c r="J10" s="113">
        <v>54</v>
      </c>
      <c r="K10" s="113">
        <v>27</v>
      </c>
      <c r="L10" s="113">
        <v>25</v>
      </c>
      <c r="M10" s="113" t="s">
        <v>555</v>
      </c>
      <c r="N10" s="114" t="s">
        <v>556</v>
      </c>
      <c r="P10" s="113" t="s">
        <v>557</v>
      </c>
      <c r="Q10" s="113">
        <v>79</v>
      </c>
    </row>
    <row r="11" spans="1:17" ht="12.75">
      <c r="A11" s="114" t="s">
        <v>558</v>
      </c>
      <c r="B11" s="113">
        <v>6</v>
      </c>
      <c r="C11" s="113">
        <v>1</v>
      </c>
      <c r="D11" s="113">
        <v>3</v>
      </c>
      <c r="E11" s="113">
        <v>1</v>
      </c>
      <c r="F11" s="113">
        <v>9</v>
      </c>
      <c r="G11" s="113">
        <v>1</v>
      </c>
      <c r="H11" s="113">
        <v>12</v>
      </c>
      <c r="I11" s="113">
        <v>1</v>
      </c>
      <c r="J11" s="113">
        <v>34</v>
      </c>
      <c r="K11" s="113">
        <v>25</v>
      </c>
      <c r="L11" s="113">
        <v>19</v>
      </c>
      <c r="M11" s="113" t="s">
        <v>559</v>
      </c>
      <c r="N11" s="114" t="s">
        <v>560</v>
      </c>
      <c r="P11" s="113" t="s">
        <v>561</v>
      </c>
      <c r="Q11" s="113">
        <v>24</v>
      </c>
    </row>
    <row r="12" spans="1:17" ht="12.75">
      <c r="A12" s="114" t="s">
        <v>562</v>
      </c>
      <c r="B12" s="113">
        <v>6</v>
      </c>
      <c r="C12" s="113">
        <v>1</v>
      </c>
      <c r="D12" s="113">
        <v>3</v>
      </c>
      <c r="E12" s="113">
        <v>1</v>
      </c>
      <c r="F12" s="113">
        <v>3</v>
      </c>
      <c r="G12" s="113">
        <v>1</v>
      </c>
      <c r="H12" s="113">
        <v>6</v>
      </c>
      <c r="I12" s="113">
        <v>3</v>
      </c>
      <c r="J12" s="113">
        <f>SUM(B12:I12)</f>
        <v>24</v>
      </c>
      <c r="K12" s="113">
        <v>20</v>
      </c>
      <c r="L12" s="113">
        <v>14</v>
      </c>
      <c r="M12" s="113" t="s">
        <v>563</v>
      </c>
      <c r="N12" s="114" t="s">
        <v>564</v>
      </c>
      <c r="P12" s="113" t="s">
        <v>565</v>
      </c>
      <c r="Q12" s="113">
        <v>11</v>
      </c>
    </row>
    <row r="13" spans="1:17" ht="12.75">
      <c r="A13" s="114" t="s">
        <v>566</v>
      </c>
      <c r="B13" s="113">
        <v>6</v>
      </c>
      <c r="C13" s="113">
        <v>6</v>
      </c>
      <c r="D13" s="113">
        <v>3</v>
      </c>
      <c r="E13" s="113">
        <v>1</v>
      </c>
      <c r="F13" s="113">
        <v>1</v>
      </c>
      <c r="G13" s="113">
        <v>1</v>
      </c>
      <c r="H13" s="113">
        <v>12</v>
      </c>
      <c r="I13" s="113">
        <v>3</v>
      </c>
      <c r="J13" s="113">
        <f>SUM(B13:I13)</f>
        <v>33</v>
      </c>
      <c r="K13" s="113">
        <v>21</v>
      </c>
      <c r="L13" s="113">
        <v>18</v>
      </c>
      <c r="M13" s="113" t="s">
        <v>567</v>
      </c>
      <c r="N13" s="114" t="s">
        <v>568</v>
      </c>
      <c r="P13" s="113" t="s">
        <v>569</v>
      </c>
      <c r="Q13" s="113">
        <v>23</v>
      </c>
    </row>
    <row r="14" spans="1:17" ht="12.75">
      <c r="A14" s="114" t="s">
        <v>570</v>
      </c>
      <c r="B14" s="113">
        <v>1</v>
      </c>
      <c r="C14" s="113">
        <v>1</v>
      </c>
      <c r="D14" s="113">
        <v>3</v>
      </c>
      <c r="E14" s="113">
        <v>9</v>
      </c>
      <c r="F14" s="113">
        <v>6</v>
      </c>
      <c r="G14" s="113" t="s">
        <v>571</v>
      </c>
      <c r="H14" s="113">
        <v>6</v>
      </c>
      <c r="I14" s="113">
        <v>3</v>
      </c>
      <c r="J14" s="113">
        <v>35</v>
      </c>
      <c r="K14" s="113">
        <v>16</v>
      </c>
      <c r="L14" s="113" t="s">
        <v>572</v>
      </c>
      <c r="M14" s="113" t="s">
        <v>573</v>
      </c>
      <c r="N14" s="114" t="s">
        <v>574</v>
      </c>
      <c r="P14" s="113" t="s">
        <v>575</v>
      </c>
      <c r="Q14" s="113">
        <v>16</v>
      </c>
    </row>
    <row r="15" spans="1:17" ht="12.75">
      <c r="A15" s="114" t="s">
        <v>576</v>
      </c>
      <c r="B15" s="113">
        <v>6</v>
      </c>
      <c r="C15" s="113">
        <v>3</v>
      </c>
      <c r="D15" s="113">
        <v>3</v>
      </c>
      <c r="E15" s="113">
        <v>1</v>
      </c>
      <c r="F15" s="113">
        <v>9</v>
      </c>
      <c r="G15" s="113">
        <v>9</v>
      </c>
      <c r="H15" s="113">
        <v>12</v>
      </c>
      <c r="I15" s="113">
        <v>1</v>
      </c>
      <c r="J15" s="113">
        <v>44</v>
      </c>
      <c r="K15" s="113">
        <v>20</v>
      </c>
      <c r="L15" s="113">
        <v>21</v>
      </c>
      <c r="M15" s="113" t="s">
        <v>577</v>
      </c>
      <c r="N15" s="114" t="s">
        <v>578</v>
      </c>
      <c r="P15" s="113" t="s">
        <v>579</v>
      </c>
      <c r="Q15" s="113">
        <v>23</v>
      </c>
    </row>
    <row r="16" spans="1:13" ht="12.75">
      <c r="A16" s="113" t="s">
        <v>580</v>
      </c>
      <c r="B16" s="113">
        <v>1</v>
      </c>
      <c r="M16" s="113" t="s">
        <v>581</v>
      </c>
    </row>
    <row r="17" spans="1:13" ht="12.75">
      <c r="A17" s="113" t="s">
        <v>582</v>
      </c>
      <c r="B17" s="113">
        <v>6</v>
      </c>
      <c r="M17" s="113" t="s">
        <v>581</v>
      </c>
    </row>
    <row r="18" spans="1:13" ht="12.75">
      <c r="A18" s="113" t="s">
        <v>583</v>
      </c>
      <c r="B18" s="113">
        <v>6</v>
      </c>
      <c r="M18" s="113" t="s">
        <v>581</v>
      </c>
    </row>
    <row r="19" spans="1:13" ht="12.75">
      <c r="A19" s="113" t="s">
        <v>584</v>
      </c>
      <c r="B19" s="113">
        <v>10</v>
      </c>
      <c r="M19" s="113" t="s">
        <v>581</v>
      </c>
    </row>
    <row r="20" spans="1:14" ht="12.75">
      <c r="A20" s="114" t="s">
        <v>585</v>
      </c>
      <c r="B20" s="113">
        <v>2</v>
      </c>
      <c r="C20" s="113">
        <v>3</v>
      </c>
      <c r="D20" s="113">
        <v>12</v>
      </c>
      <c r="E20" s="113">
        <v>12</v>
      </c>
      <c r="F20" s="113">
        <v>3</v>
      </c>
      <c r="G20" s="113">
        <v>1</v>
      </c>
      <c r="H20" s="113">
        <v>1</v>
      </c>
      <c r="I20" s="113">
        <v>12</v>
      </c>
      <c r="J20" s="113">
        <v>46</v>
      </c>
      <c r="K20" s="113">
        <v>22</v>
      </c>
      <c r="L20" s="113">
        <v>23</v>
      </c>
      <c r="N20" s="113" t="s">
        <v>586</v>
      </c>
    </row>
    <row r="21" spans="1:17" ht="12.75">
      <c r="A21" s="114" t="s">
        <v>587</v>
      </c>
      <c r="B21" s="113">
        <v>4</v>
      </c>
      <c r="C21" s="113">
        <v>3</v>
      </c>
      <c r="D21" s="113">
        <v>3</v>
      </c>
      <c r="E21" s="113">
        <v>9</v>
      </c>
      <c r="F21" s="113">
        <v>9</v>
      </c>
      <c r="G21" s="113">
        <v>3</v>
      </c>
      <c r="H21" s="113">
        <v>12</v>
      </c>
      <c r="I21" s="113">
        <v>3</v>
      </c>
      <c r="J21" s="113">
        <f>SUM(B21:I21)</f>
        <v>46</v>
      </c>
      <c r="K21" s="113">
        <v>21</v>
      </c>
      <c r="L21" s="113">
        <v>22</v>
      </c>
      <c r="M21" s="113" t="s">
        <v>588</v>
      </c>
      <c r="N21" s="113" t="s">
        <v>589</v>
      </c>
      <c r="P21" s="113" t="s">
        <v>590</v>
      </c>
      <c r="Q21" s="113">
        <v>6</v>
      </c>
    </row>
    <row r="22" spans="1:14" ht="12.75">
      <c r="A22" s="117" t="s">
        <v>591</v>
      </c>
      <c r="B22" s="118">
        <v>6</v>
      </c>
      <c r="C22" s="118">
        <v>3</v>
      </c>
      <c r="D22" s="118">
        <v>3</v>
      </c>
      <c r="E22" s="118">
        <v>1</v>
      </c>
      <c r="F22" s="118">
        <v>3</v>
      </c>
      <c r="G22" s="118">
        <v>1</v>
      </c>
      <c r="H22" s="118">
        <v>3</v>
      </c>
      <c r="I22" s="118">
        <v>3</v>
      </c>
      <c r="J22" s="118">
        <v>23</v>
      </c>
      <c r="K22" s="118">
        <v>6</v>
      </c>
      <c r="L22" s="118">
        <v>12</v>
      </c>
      <c r="M22" s="113" t="s">
        <v>592</v>
      </c>
      <c r="N22" s="113">
        <v>260</v>
      </c>
    </row>
    <row r="23" spans="1:14" ht="12.75">
      <c r="A23" s="119" t="s">
        <v>593</v>
      </c>
      <c r="B23" s="113">
        <v>8</v>
      </c>
      <c r="C23" s="113">
        <v>6</v>
      </c>
      <c r="D23" s="113">
        <v>3</v>
      </c>
      <c r="E23" s="113">
        <v>1</v>
      </c>
      <c r="F23" s="113">
        <v>9</v>
      </c>
      <c r="G23" s="113">
        <v>12</v>
      </c>
      <c r="H23" s="113">
        <v>12</v>
      </c>
      <c r="I23" s="113">
        <v>1</v>
      </c>
      <c r="J23" s="113">
        <f>SUM(B23:I23)</f>
        <v>52</v>
      </c>
      <c r="K23" s="113">
        <v>19</v>
      </c>
      <c r="L23" s="113">
        <f>(J23+K23)/3</f>
        <v>23.666666666666668</v>
      </c>
      <c r="M23" s="113" t="s">
        <v>594</v>
      </c>
      <c r="N23" s="113">
        <v>278</v>
      </c>
    </row>
    <row r="24" spans="1:12" ht="12.75">
      <c r="A24" s="119" t="s">
        <v>595</v>
      </c>
      <c r="B24" s="113">
        <v>10</v>
      </c>
      <c r="C24" s="113">
        <v>1</v>
      </c>
      <c r="D24" s="113">
        <v>3</v>
      </c>
      <c r="E24" s="113">
        <v>9</v>
      </c>
      <c r="F24" s="113">
        <v>6</v>
      </c>
      <c r="G24" s="113">
        <v>6</v>
      </c>
      <c r="H24" s="113">
        <v>9</v>
      </c>
      <c r="I24" s="113">
        <v>12</v>
      </c>
      <c r="J24" s="113">
        <f>SUM(B24:I24)</f>
        <v>56</v>
      </c>
      <c r="K24" s="113">
        <v>15</v>
      </c>
      <c r="L24" s="113">
        <f>(J24+K24)/3</f>
        <v>23.666666666666668</v>
      </c>
    </row>
    <row r="25" spans="1:12" ht="12.75">
      <c r="A25" s="119" t="s">
        <v>596</v>
      </c>
      <c r="B25" s="113">
        <v>10</v>
      </c>
      <c r="C25" s="113">
        <v>1</v>
      </c>
      <c r="D25" s="113">
        <v>3</v>
      </c>
      <c r="E25" s="113">
        <v>1</v>
      </c>
      <c r="F25" s="113">
        <v>9</v>
      </c>
      <c r="G25" s="113">
        <v>1</v>
      </c>
      <c r="H25" s="113">
        <v>12</v>
      </c>
      <c r="I25" s="113">
        <v>12</v>
      </c>
      <c r="J25" s="113">
        <f>SUM(B25:I25)</f>
        <v>49</v>
      </c>
      <c r="K25" s="113">
        <v>15</v>
      </c>
      <c r="L25" s="113">
        <f>(J25+K25)/3</f>
        <v>21.333333333333332</v>
      </c>
    </row>
    <row r="26" spans="1:12" ht="12.75">
      <c r="A26" s="119" t="s">
        <v>597</v>
      </c>
      <c r="B26" s="113">
        <v>6</v>
      </c>
      <c r="C26" s="113" t="s">
        <v>540</v>
      </c>
      <c r="D26" s="113">
        <v>12</v>
      </c>
      <c r="E26" s="113">
        <v>12</v>
      </c>
      <c r="F26" s="113" t="s">
        <v>520</v>
      </c>
      <c r="G26" s="113" t="s">
        <v>521</v>
      </c>
      <c r="H26" s="113">
        <v>12</v>
      </c>
      <c r="I26" s="113">
        <v>3</v>
      </c>
      <c r="J26" s="113">
        <v>66</v>
      </c>
      <c r="K26" s="113">
        <v>25</v>
      </c>
      <c r="L26" s="113">
        <v>30</v>
      </c>
    </row>
    <row r="27" ht="12.75">
      <c r="J27" s="113">
        <v>206</v>
      </c>
    </row>
    <row r="28" ht="12.75">
      <c r="A28" s="113" t="s">
        <v>598</v>
      </c>
    </row>
    <row r="29" spans="1:7" ht="12.75">
      <c r="A29" s="113" t="s">
        <v>599</v>
      </c>
      <c r="G29" s="113" t="s">
        <v>600</v>
      </c>
    </row>
    <row r="30" ht="12.75">
      <c r="A30" s="113" t="s">
        <v>601</v>
      </c>
    </row>
    <row r="31" ht="12.75">
      <c r="A31" s="113" t="s">
        <v>602</v>
      </c>
    </row>
  </sheetData>
  <sheetProtection selectLockedCells="1" selectUnlockedCells="1"/>
  <autoFilter ref="A1:N9"/>
  <printOptions/>
  <pageMargins left="0.7875" right="0.7875" top="0.9840277777777777" bottom="0.9840277777777777" header="0.5118055555555555" footer="0.5118055555555555"/>
  <pageSetup fitToWidth="0" fitToHeight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Q52"/>
  <sheetViews>
    <sheetView zoomScale="110" zoomScaleNormal="110" workbookViewId="0" topLeftCell="A12">
      <selection activeCell="E35" sqref="E35"/>
    </sheetView>
  </sheetViews>
  <sheetFormatPr defaultColWidth="11.421875" defaultRowHeight="12.75"/>
  <cols>
    <col min="1" max="5" width="3.140625" style="0" customWidth="1"/>
  </cols>
  <sheetData>
    <row r="1" spans="1:5" ht="66.75" customHeight="1">
      <c r="A1" s="120" t="s">
        <v>603</v>
      </c>
      <c r="B1" s="121" t="s">
        <v>604</v>
      </c>
      <c r="C1" s="122" t="s">
        <v>605</v>
      </c>
      <c r="D1" s="122" t="s">
        <v>606</v>
      </c>
      <c r="E1" s="122" t="s">
        <v>607</v>
      </c>
    </row>
    <row r="2" spans="1:5" ht="12.75">
      <c r="A2">
        <v>0</v>
      </c>
      <c r="B2">
        <v>1</v>
      </c>
      <c r="C2">
        <v>2</v>
      </c>
      <c r="D2">
        <v>3</v>
      </c>
      <c r="E2">
        <v>4</v>
      </c>
    </row>
    <row r="3" spans="1:17" ht="12.75">
      <c r="A3" s="109">
        <f>1</f>
        <v>1</v>
      </c>
      <c r="B3">
        <v>3</v>
      </c>
      <c r="C3">
        <v>5</v>
      </c>
      <c r="D3">
        <v>6</v>
      </c>
      <c r="E3">
        <v>8</v>
      </c>
      <c r="M3" t="s">
        <v>127</v>
      </c>
      <c r="N3" t="s">
        <v>608</v>
      </c>
      <c r="O3" t="s">
        <v>609</v>
      </c>
      <c r="P3" s="109">
        <f>SUM(P4:P22)</f>
        <v>0</v>
      </c>
      <c r="Q3">
        <v>243</v>
      </c>
    </row>
    <row r="4" spans="1:16" ht="12.75">
      <c r="A4" s="109">
        <f>A3+A3</f>
        <v>2</v>
      </c>
      <c r="B4">
        <v>4</v>
      </c>
      <c r="C4">
        <v>7</v>
      </c>
      <c r="D4">
        <v>10</v>
      </c>
      <c r="E4">
        <v>14</v>
      </c>
      <c r="P4" s="109">
        <f>M4+N4+O4</f>
        <v>0</v>
      </c>
    </row>
    <row r="5" spans="1:16" ht="12.75">
      <c r="A5" s="109">
        <f>A4+1</f>
        <v>3</v>
      </c>
      <c r="B5">
        <v>6</v>
      </c>
      <c r="C5">
        <v>10</v>
      </c>
      <c r="D5">
        <v>15</v>
      </c>
      <c r="E5">
        <v>20</v>
      </c>
      <c r="P5" s="109">
        <f>M5+N5+O5</f>
        <v>0</v>
      </c>
    </row>
    <row r="6" spans="1:16" ht="12.75">
      <c r="A6" s="109">
        <f>A5+1</f>
        <v>4</v>
      </c>
      <c r="B6">
        <v>8</v>
      </c>
      <c r="C6">
        <v>13</v>
      </c>
      <c r="D6">
        <v>19</v>
      </c>
      <c r="E6">
        <v>25</v>
      </c>
      <c r="P6" s="109">
        <f>M6+N6+O6</f>
        <v>0</v>
      </c>
    </row>
    <row r="7" spans="1:16" ht="12.75">
      <c r="A7" s="109">
        <f>A6+1</f>
        <v>5</v>
      </c>
      <c r="B7">
        <v>10</v>
      </c>
      <c r="C7">
        <v>16</v>
      </c>
      <c r="D7">
        <v>23</v>
      </c>
      <c r="E7">
        <v>31</v>
      </c>
      <c r="P7" s="109">
        <f>M7+N7+O7</f>
        <v>0</v>
      </c>
    </row>
    <row r="8" spans="1:16" ht="12.75">
      <c r="A8" s="109">
        <f>A7+1</f>
        <v>6</v>
      </c>
      <c r="B8">
        <v>12</v>
      </c>
      <c r="C8">
        <v>19</v>
      </c>
      <c r="D8">
        <v>27</v>
      </c>
      <c r="E8">
        <v>36</v>
      </c>
      <c r="P8" s="109">
        <f>M8+N8+O8</f>
        <v>0</v>
      </c>
    </row>
    <row r="9" spans="1:16" ht="12.75">
      <c r="A9" s="109">
        <f>A8+1</f>
        <v>7</v>
      </c>
      <c r="B9">
        <v>14</v>
      </c>
      <c r="C9">
        <v>23</v>
      </c>
      <c r="D9">
        <v>31</v>
      </c>
      <c r="E9">
        <v>41</v>
      </c>
      <c r="P9" s="109">
        <f>M9+N9+O9</f>
        <v>0</v>
      </c>
    </row>
    <row r="10" spans="1:16" ht="12.75">
      <c r="A10" s="109">
        <f>A9+1</f>
        <v>8</v>
      </c>
      <c r="B10">
        <v>16</v>
      </c>
      <c r="C10">
        <v>25</v>
      </c>
      <c r="D10">
        <v>35</v>
      </c>
      <c r="E10">
        <v>46</v>
      </c>
      <c r="P10" s="109">
        <f>M10+N10+O10</f>
        <v>0</v>
      </c>
    </row>
    <row r="11" spans="1:16" ht="12.75">
      <c r="A11" s="109">
        <f>A10+1</f>
        <v>9</v>
      </c>
      <c r="B11">
        <v>18</v>
      </c>
      <c r="C11">
        <v>28</v>
      </c>
      <c r="D11">
        <v>39</v>
      </c>
      <c r="E11">
        <v>51</v>
      </c>
      <c r="P11" s="109">
        <f>M11+N11+O11</f>
        <v>0</v>
      </c>
    </row>
    <row r="12" spans="1:16" ht="12.75">
      <c r="A12" s="109">
        <f>A11+1</f>
        <v>10</v>
      </c>
      <c r="B12">
        <v>20</v>
      </c>
      <c r="C12">
        <v>31</v>
      </c>
      <c r="D12">
        <v>43</v>
      </c>
      <c r="E12">
        <v>55</v>
      </c>
      <c r="P12" s="109">
        <f>M12+N12+O12</f>
        <v>0</v>
      </c>
    </row>
    <row r="13" spans="1:16" ht="12.75">
      <c r="A13" s="109">
        <f>A12+1</f>
        <v>11</v>
      </c>
      <c r="B13">
        <v>22</v>
      </c>
      <c r="C13">
        <v>34</v>
      </c>
      <c r="D13">
        <v>46</v>
      </c>
      <c r="E13">
        <v>59</v>
      </c>
      <c r="P13" s="109">
        <f>M13+N13+O13</f>
        <v>0</v>
      </c>
    </row>
    <row r="14" spans="1:16" ht="12.75">
      <c r="A14" s="109">
        <f>A13+1</f>
        <v>12</v>
      </c>
      <c r="B14">
        <v>24</v>
      </c>
      <c r="C14">
        <v>37</v>
      </c>
      <c r="D14">
        <v>50</v>
      </c>
      <c r="E14">
        <v>63</v>
      </c>
      <c r="P14" s="109">
        <f>M14+N14+O14</f>
        <v>0</v>
      </c>
    </row>
    <row r="15" spans="1:16" ht="12.75">
      <c r="A15" s="109">
        <f>A14+1</f>
        <v>13</v>
      </c>
      <c r="B15">
        <v>26</v>
      </c>
      <c r="C15">
        <v>40</v>
      </c>
      <c r="D15">
        <v>53</v>
      </c>
      <c r="E15">
        <v>67</v>
      </c>
      <c r="P15" s="109">
        <f>M15+N15+O15</f>
        <v>0</v>
      </c>
    </row>
    <row r="16" spans="1:16" ht="12.75">
      <c r="A16" s="109">
        <f>A15+1</f>
        <v>14</v>
      </c>
      <c r="B16">
        <v>28</v>
      </c>
      <c r="C16">
        <v>43</v>
      </c>
      <c r="D16">
        <v>57</v>
      </c>
      <c r="E16">
        <v>71</v>
      </c>
      <c r="P16" s="109">
        <f>M16+N16+O16</f>
        <v>0</v>
      </c>
    </row>
    <row r="17" spans="1:5" ht="12.75">
      <c r="A17" s="109">
        <f>A16+1</f>
        <v>15</v>
      </c>
      <c r="B17">
        <v>30</v>
      </c>
      <c r="C17">
        <v>46</v>
      </c>
      <c r="D17">
        <v>60</v>
      </c>
      <c r="E17">
        <v>74</v>
      </c>
    </row>
    <row r="18" spans="1:5" ht="12.75">
      <c r="A18" s="109">
        <f>A17+1</f>
        <v>16</v>
      </c>
      <c r="B18">
        <v>32</v>
      </c>
      <c r="C18">
        <v>48</v>
      </c>
      <c r="D18">
        <v>62</v>
      </c>
      <c r="E18">
        <v>77</v>
      </c>
    </row>
    <row r="19" spans="1:5" ht="12.75">
      <c r="A19" s="109">
        <f>A18+1</f>
        <v>17</v>
      </c>
      <c r="B19">
        <v>34</v>
      </c>
      <c r="C19">
        <v>51</v>
      </c>
      <c r="D19">
        <v>65</v>
      </c>
      <c r="E19">
        <v>80</v>
      </c>
    </row>
    <row r="20" spans="1:5" ht="12.75">
      <c r="A20" s="109">
        <f>A19+1</f>
        <v>18</v>
      </c>
      <c r="B20">
        <v>36</v>
      </c>
      <c r="C20">
        <v>54</v>
      </c>
      <c r="D20">
        <v>68</v>
      </c>
      <c r="E20">
        <v>83</v>
      </c>
    </row>
    <row r="21" spans="1:5" ht="12.75">
      <c r="A21" s="109">
        <f>A20+1</f>
        <v>19</v>
      </c>
      <c r="B21">
        <v>38</v>
      </c>
      <c r="C21">
        <v>57</v>
      </c>
      <c r="D21">
        <v>71</v>
      </c>
      <c r="E21">
        <v>85</v>
      </c>
    </row>
    <row r="22" spans="1:5" ht="12.75">
      <c r="A22" s="109">
        <f>A21+1</f>
        <v>20</v>
      </c>
      <c r="B22">
        <v>40</v>
      </c>
      <c r="C22">
        <v>60</v>
      </c>
      <c r="D22">
        <v>74</v>
      </c>
      <c r="E22">
        <v>88</v>
      </c>
    </row>
    <row r="23" spans="1:5" ht="12.75">
      <c r="A23" s="109">
        <f>A22+1</f>
        <v>21</v>
      </c>
      <c r="B23">
        <v>42</v>
      </c>
      <c r="C23">
        <v>63</v>
      </c>
      <c r="D23">
        <v>76</v>
      </c>
      <c r="E23">
        <v>90</v>
      </c>
    </row>
    <row r="24" spans="1:5" ht="12.75">
      <c r="A24" s="109">
        <f>A23+1</f>
        <v>22</v>
      </c>
      <c r="B24">
        <v>44</v>
      </c>
      <c r="C24">
        <v>66</v>
      </c>
      <c r="D24">
        <v>79</v>
      </c>
      <c r="E24">
        <v>92</v>
      </c>
    </row>
    <row r="25" spans="1:5" ht="12.75">
      <c r="A25" s="109">
        <f>A24+1</f>
        <v>23</v>
      </c>
      <c r="B25" s="109">
        <f>B24+2</f>
        <v>46</v>
      </c>
      <c r="C25">
        <v>69</v>
      </c>
      <c r="D25">
        <v>81</v>
      </c>
      <c r="E25">
        <v>93</v>
      </c>
    </row>
    <row r="26" spans="1:5" ht="12.75">
      <c r="A26" s="109">
        <f>A25+1</f>
        <v>24</v>
      </c>
      <c r="B26" s="109">
        <f>B25+2</f>
        <v>48</v>
      </c>
      <c r="C26">
        <v>72</v>
      </c>
      <c r="D26">
        <v>83</v>
      </c>
      <c r="E26">
        <v>95</v>
      </c>
    </row>
    <row r="27" spans="1:5" ht="12.75">
      <c r="A27" s="109">
        <f>A26+1</f>
        <v>25</v>
      </c>
      <c r="B27" s="109">
        <f>B26+2</f>
        <v>50</v>
      </c>
      <c r="C27">
        <v>75</v>
      </c>
      <c r="D27">
        <v>85</v>
      </c>
      <c r="E27">
        <v>96</v>
      </c>
    </row>
    <row r="28" spans="1:5" ht="12.75">
      <c r="A28" s="109">
        <f>A27+1</f>
        <v>26</v>
      </c>
      <c r="B28" s="109">
        <f>B27+2</f>
        <v>52</v>
      </c>
      <c r="C28">
        <v>78</v>
      </c>
      <c r="D28">
        <v>87</v>
      </c>
      <c r="E28">
        <v>97</v>
      </c>
    </row>
    <row r="29" spans="1:5" ht="12.75">
      <c r="A29" s="109">
        <f>A28+1</f>
        <v>27</v>
      </c>
      <c r="B29" s="109">
        <f>B28+2</f>
        <v>54</v>
      </c>
      <c r="C29">
        <v>81</v>
      </c>
      <c r="D29">
        <v>89</v>
      </c>
      <c r="E29">
        <v>98</v>
      </c>
    </row>
    <row r="30" spans="1:5" ht="12.75">
      <c r="A30" s="109">
        <f>A29+1</f>
        <v>28</v>
      </c>
      <c r="B30" s="109">
        <f>B29+2</f>
        <v>56</v>
      </c>
      <c r="C30">
        <v>84</v>
      </c>
      <c r="D30">
        <v>91</v>
      </c>
      <c r="E30">
        <v>98</v>
      </c>
    </row>
    <row r="31" spans="1:5" ht="12.75">
      <c r="A31" s="109">
        <f>A30+1</f>
        <v>29</v>
      </c>
      <c r="B31" s="109">
        <f>B30+2</f>
        <v>58</v>
      </c>
      <c r="C31">
        <v>87</v>
      </c>
      <c r="D31">
        <v>92</v>
      </c>
      <c r="E31">
        <v>98</v>
      </c>
    </row>
    <row r="32" spans="1:5" ht="12.75">
      <c r="A32" s="109">
        <f>A31+1</f>
        <v>30</v>
      </c>
      <c r="B32" s="109">
        <f>B31+2</f>
        <v>60</v>
      </c>
      <c r="C32">
        <v>90</v>
      </c>
      <c r="D32">
        <v>94</v>
      </c>
      <c r="E32">
        <v>99</v>
      </c>
    </row>
    <row r="33" spans="1:5" ht="12.75">
      <c r="A33" s="109">
        <f>A32+1</f>
        <v>31</v>
      </c>
      <c r="B33">
        <v>60</v>
      </c>
      <c r="C33">
        <v>90</v>
      </c>
      <c r="D33">
        <v>94</v>
      </c>
      <c r="E33">
        <v>99</v>
      </c>
    </row>
    <row r="34" spans="1:5" ht="12.75">
      <c r="A34" s="109">
        <f>A33+1</f>
        <v>32</v>
      </c>
      <c r="B34">
        <v>61</v>
      </c>
      <c r="C34">
        <v>90</v>
      </c>
      <c r="D34">
        <v>94</v>
      </c>
      <c r="E34">
        <v>99</v>
      </c>
    </row>
    <row r="35" spans="1:5" ht="12.75">
      <c r="A35" s="109">
        <f>A34+1</f>
        <v>33</v>
      </c>
      <c r="B35">
        <v>62</v>
      </c>
      <c r="C35">
        <v>91</v>
      </c>
      <c r="D35">
        <v>95</v>
      </c>
      <c r="E35">
        <v>99</v>
      </c>
    </row>
    <row r="36" spans="1:5" ht="12.75">
      <c r="A36" s="109">
        <f>A35+1</f>
        <v>34</v>
      </c>
      <c r="B36">
        <v>62</v>
      </c>
      <c r="C36">
        <v>91</v>
      </c>
      <c r="D36">
        <v>95</v>
      </c>
      <c r="E36">
        <v>99</v>
      </c>
    </row>
    <row r="37" spans="1:5" ht="12.75">
      <c r="A37" s="109">
        <f>A36+1</f>
        <v>35</v>
      </c>
      <c r="B37">
        <v>63</v>
      </c>
      <c r="C37">
        <v>92</v>
      </c>
      <c r="D37">
        <v>95</v>
      </c>
      <c r="E37">
        <v>99</v>
      </c>
    </row>
    <row r="38" spans="1:5" ht="12.75">
      <c r="A38" s="109">
        <f>A37+1</f>
        <v>36</v>
      </c>
      <c r="B38">
        <v>64</v>
      </c>
      <c r="C38">
        <v>92</v>
      </c>
      <c r="D38">
        <v>95</v>
      </c>
      <c r="E38">
        <v>99</v>
      </c>
    </row>
    <row r="39" spans="1:5" ht="12.75">
      <c r="A39" s="109">
        <f>A38+1</f>
        <v>37</v>
      </c>
      <c r="B39">
        <v>65</v>
      </c>
      <c r="C39">
        <v>93</v>
      </c>
      <c r="D39">
        <v>96</v>
      </c>
      <c r="E39">
        <v>99</v>
      </c>
    </row>
    <row r="40" spans="1:5" ht="12.75">
      <c r="A40" s="109">
        <f>A39+1</f>
        <v>38</v>
      </c>
      <c r="B40">
        <v>65</v>
      </c>
      <c r="C40">
        <v>93</v>
      </c>
      <c r="D40">
        <v>96</v>
      </c>
      <c r="E40">
        <v>99</v>
      </c>
    </row>
    <row r="41" spans="1:5" ht="12.75">
      <c r="A41" s="109">
        <f>A40+1</f>
        <v>39</v>
      </c>
      <c r="B41">
        <v>66</v>
      </c>
      <c r="C41">
        <v>94</v>
      </c>
      <c r="D41">
        <v>96</v>
      </c>
      <c r="E41">
        <v>99</v>
      </c>
    </row>
    <row r="42" spans="1:5" ht="12.75">
      <c r="A42" s="109">
        <f>A41+1</f>
        <v>40</v>
      </c>
      <c r="B42">
        <v>67</v>
      </c>
      <c r="C42">
        <v>94</v>
      </c>
      <c r="D42">
        <v>96</v>
      </c>
      <c r="E42">
        <v>99</v>
      </c>
    </row>
    <row r="43" spans="1:5" ht="12.75">
      <c r="A43" s="109">
        <f>A42+1</f>
        <v>41</v>
      </c>
      <c r="B43">
        <v>67</v>
      </c>
      <c r="C43">
        <v>94</v>
      </c>
      <c r="D43">
        <v>96</v>
      </c>
      <c r="E43">
        <v>99</v>
      </c>
    </row>
    <row r="44" spans="1:5" ht="12.75">
      <c r="A44" s="109">
        <f>A43+1</f>
        <v>42</v>
      </c>
      <c r="B44">
        <v>68</v>
      </c>
      <c r="C44">
        <v>95</v>
      </c>
      <c r="D44">
        <v>97</v>
      </c>
      <c r="E44">
        <v>99</v>
      </c>
    </row>
    <row r="45" spans="1:5" ht="12.75">
      <c r="A45" s="109">
        <f>A44+1</f>
        <v>43</v>
      </c>
      <c r="B45">
        <v>69</v>
      </c>
      <c r="C45">
        <v>95</v>
      </c>
      <c r="D45">
        <v>97</v>
      </c>
      <c r="E45">
        <v>99</v>
      </c>
    </row>
    <row r="46" spans="1:5" ht="12.75">
      <c r="A46" s="109">
        <f>A45+1</f>
        <v>44</v>
      </c>
      <c r="B46">
        <v>70</v>
      </c>
      <c r="C46">
        <v>96</v>
      </c>
      <c r="D46">
        <v>97</v>
      </c>
      <c r="E46">
        <v>99</v>
      </c>
    </row>
    <row r="47" spans="1:5" ht="12.75">
      <c r="A47" s="109">
        <f>A46+1</f>
        <v>45</v>
      </c>
      <c r="B47">
        <v>70</v>
      </c>
      <c r="C47">
        <v>96</v>
      </c>
      <c r="D47">
        <v>97</v>
      </c>
      <c r="E47">
        <v>99</v>
      </c>
    </row>
    <row r="48" spans="1:5" ht="12.75">
      <c r="A48" s="109">
        <f>A47+1</f>
        <v>46</v>
      </c>
      <c r="B48">
        <v>71</v>
      </c>
      <c r="C48">
        <v>97</v>
      </c>
      <c r="D48">
        <v>98</v>
      </c>
      <c r="E48">
        <v>99</v>
      </c>
    </row>
    <row r="49" spans="1:5" ht="12.75">
      <c r="A49" s="109">
        <f>A48+1</f>
        <v>47</v>
      </c>
      <c r="B49">
        <v>72</v>
      </c>
      <c r="C49">
        <v>97</v>
      </c>
      <c r="D49">
        <v>98</v>
      </c>
      <c r="E49">
        <v>99</v>
      </c>
    </row>
    <row r="50" spans="1:5" ht="12.75">
      <c r="A50" s="109">
        <f>A49+1</f>
        <v>48</v>
      </c>
      <c r="B50">
        <v>73</v>
      </c>
      <c r="C50">
        <v>98</v>
      </c>
      <c r="D50">
        <v>98</v>
      </c>
      <c r="E50">
        <v>99</v>
      </c>
    </row>
    <row r="51" spans="1:5" ht="12.75">
      <c r="A51" s="109">
        <f>A50+1</f>
        <v>49</v>
      </c>
      <c r="B51">
        <v>73</v>
      </c>
      <c r="C51">
        <v>98</v>
      </c>
      <c r="D51">
        <v>98</v>
      </c>
      <c r="E51">
        <v>99</v>
      </c>
    </row>
    <row r="52" spans="1:5" ht="12.75">
      <c r="A52" s="109">
        <f>A51+1</f>
        <v>50</v>
      </c>
      <c r="B52">
        <v>74</v>
      </c>
      <c r="C52">
        <v>99</v>
      </c>
      <c r="D52">
        <v>99</v>
      </c>
      <c r="E52">
        <v>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B31"/>
  <sheetViews>
    <sheetView zoomScale="110" zoomScaleNormal="110" workbookViewId="0" topLeftCell="A1">
      <selection activeCell="B33" sqref="B33"/>
    </sheetView>
  </sheetViews>
  <sheetFormatPr defaultColWidth="11.421875" defaultRowHeight="12.75"/>
  <sheetData>
    <row r="1" spans="1:2" ht="12.75">
      <c r="A1" s="17" t="s">
        <v>51</v>
      </c>
      <c r="B1" s="17" t="s">
        <v>52</v>
      </c>
    </row>
    <row r="2" spans="1:2" ht="12.75">
      <c r="A2" s="17">
        <v>30</v>
      </c>
      <c r="B2" s="17">
        <v>10</v>
      </c>
    </row>
    <row r="3" spans="1:2" ht="12.75">
      <c r="A3" s="17">
        <v>29</v>
      </c>
      <c r="B3" s="17">
        <v>10</v>
      </c>
    </row>
    <row r="4" spans="1:2" ht="12.75">
      <c r="A4" s="17">
        <v>28</v>
      </c>
      <c r="B4" s="17">
        <v>10</v>
      </c>
    </row>
    <row r="5" spans="1:2" ht="12.75">
      <c r="A5" s="17">
        <v>27</v>
      </c>
      <c r="B5" s="17">
        <v>9</v>
      </c>
    </row>
    <row r="6" spans="1:2" ht="12.75">
      <c r="A6" s="17">
        <v>26</v>
      </c>
      <c r="B6" s="17">
        <v>9</v>
      </c>
    </row>
    <row r="7" spans="1:2" ht="12.75">
      <c r="A7" s="17">
        <v>25</v>
      </c>
      <c r="B7" s="17">
        <v>9</v>
      </c>
    </row>
    <row r="8" spans="1:2" ht="12.75">
      <c r="A8" s="17">
        <v>24</v>
      </c>
      <c r="B8" s="17">
        <v>8</v>
      </c>
    </row>
    <row r="9" spans="1:2" ht="12.75">
      <c r="A9" s="17">
        <v>23</v>
      </c>
      <c r="B9" s="17">
        <v>8</v>
      </c>
    </row>
    <row r="10" spans="1:2" ht="12.75">
      <c r="A10" s="17">
        <v>22</v>
      </c>
      <c r="B10" s="17">
        <v>8</v>
      </c>
    </row>
    <row r="11" spans="1:2" ht="12.75">
      <c r="A11" s="17">
        <v>21</v>
      </c>
      <c r="B11" s="17">
        <v>7</v>
      </c>
    </row>
    <row r="12" spans="1:2" ht="12.75">
      <c r="A12" s="17">
        <v>20</v>
      </c>
      <c r="B12" s="17">
        <v>7</v>
      </c>
    </row>
    <row r="13" spans="1:2" ht="12.75">
      <c r="A13" s="17">
        <v>19</v>
      </c>
      <c r="B13" s="17">
        <v>7</v>
      </c>
    </row>
    <row r="14" spans="1:2" ht="12.75">
      <c r="A14" s="17">
        <v>18</v>
      </c>
      <c r="B14" s="17">
        <v>6</v>
      </c>
    </row>
    <row r="15" spans="1:2" ht="12.75">
      <c r="A15" s="17">
        <v>17</v>
      </c>
      <c r="B15" s="17">
        <v>6</v>
      </c>
    </row>
    <row r="16" spans="1:2" ht="12.75">
      <c r="A16" s="17">
        <v>16</v>
      </c>
      <c r="B16" s="17">
        <v>6</v>
      </c>
    </row>
    <row r="17" spans="1:2" ht="12.75">
      <c r="A17" s="17">
        <v>15</v>
      </c>
      <c r="B17" s="17">
        <v>5</v>
      </c>
    </row>
    <row r="18" spans="1:2" ht="12.75">
      <c r="A18" s="17">
        <v>14</v>
      </c>
      <c r="B18" s="17">
        <v>5</v>
      </c>
    </row>
    <row r="19" spans="1:2" ht="12.75">
      <c r="A19" s="17">
        <v>13</v>
      </c>
      <c r="B19" s="17">
        <v>5</v>
      </c>
    </row>
    <row r="20" spans="1:2" ht="12.75">
      <c r="A20" s="17">
        <v>12</v>
      </c>
      <c r="B20" s="17">
        <v>4</v>
      </c>
    </row>
    <row r="21" spans="1:2" ht="12.75">
      <c r="A21" s="17">
        <v>11</v>
      </c>
      <c r="B21" s="17">
        <v>4</v>
      </c>
    </row>
    <row r="22" spans="1:2" ht="12.75">
      <c r="A22" s="17">
        <v>10</v>
      </c>
      <c r="B22" s="17">
        <v>4</v>
      </c>
    </row>
    <row r="23" spans="1:2" ht="12.75">
      <c r="A23" s="17">
        <v>9</v>
      </c>
      <c r="B23" s="17">
        <v>3</v>
      </c>
    </row>
    <row r="24" spans="1:2" ht="12.75">
      <c r="A24" s="17">
        <v>8</v>
      </c>
      <c r="B24" s="17">
        <v>3</v>
      </c>
    </row>
    <row r="25" spans="1:2" ht="12.75">
      <c r="A25" s="17">
        <v>7</v>
      </c>
      <c r="B25" s="17">
        <v>3</v>
      </c>
    </row>
    <row r="26" spans="1:2" ht="12.75">
      <c r="A26" s="17">
        <v>6</v>
      </c>
      <c r="B26" s="17">
        <v>2</v>
      </c>
    </row>
    <row r="27" spans="1:2" ht="12.75">
      <c r="A27" s="17">
        <v>5</v>
      </c>
      <c r="B27" s="17">
        <v>2</v>
      </c>
    </row>
    <row r="28" spans="1:2" ht="12.75">
      <c r="A28" s="17">
        <v>4</v>
      </c>
      <c r="B28" s="17">
        <v>2</v>
      </c>
    </row>
    <row r="29" spans="1:2" ht="12.75">
      <c r="A29" s="17">
        <v>3</v>
      </c>
      <c r="B29" s="17">
        <v>1</v>
      </c>
    </row>
    <row r="30" spans="1:2" ht="12.75">
      <c r="A30" s="17">
        <v>2</v>
      </c>
      <c r="B30" s="17">
        <v>1</v>
      </c>
    </row>
    <row r="31" spans="1:2" ht="12.75">
      <c r="A31" s="17">
        <v>1</v>
      </c>
      <c r="B31" s="17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Cosmos"/>
  <dimension ref="A2:H30"/>
  <sheetViews>
    <sheetView zoomScale="110" zoomScaleNormal="110" workbookViewId="0" topLeftCell="A13">
      <selection activeCell="H8" sqref="H8"/>
    </sheetView>
  </sheetViews>
  <sheetFormatPr defaultColWidth="11.421875" defaultRowHeight="12.75"/>
  <cols>
    <col min="2" max="2" width="11.57421875" style="0" customWidth="1"/>
    <col min="4" max="4" width="7.7109375" style="0" customWidth="1"/>
    <col min="5" max="5" width="29.421875" style="0" customWidth="1"/>
    <col min="6" max="6" width="11.28125" style="0" customWidth="1"/>
    <col min="7" max="7" width="22.57421875" style="0" customWidth="1"/>
  </cols>
  <sheetData>
    <row r="2" spans="1:5" ht="12.75">
      <c r="A2" s="123" t="s">
        <v>610</v>
      </c>
      <c r="E2" s="123" t="s">
        <v>611</v>
      </c>
    </row>
    <row r="3" spans="1:2" ht="12.75">
      <c r="A3" t="s">
        <v>66</v>
      </c>
      <c r="B3" s="124">
        <f>caracteristiques!F16</f>
        <v>5</v>
      </c>
    </row>
    <row r="4" spans="1:6" ht="12.75">
      <c r="A4" t="s">
        <v>612</v>
      </c>
      <c r="B4" s="124">
        <f>caracteristiques!F18</f>
        <v>5</v>
      </c>
      <c r="E4" s="123" t="s">
        <v>613</v>
      </c>
      <c r="F4" s="55">
        <v>4</v>
      </c>
    </row>
    <row r="5" spans="1:8" ht="12.75">
      <c r="A5" t="s">
        <v>614</v>
      </c>
      <c r="B5" s="124">
        <f>caracteristiques!F14</f>
        <v>6</v>
      </c>
      <c r="C5" s="3"/>
      <c r="H5">
        <v>182</v>
      </c>
    </row>
    <row r="6" spans="1:8" ht="12.75">
      <c r="A6" s="97" t="s">
        <v>496</v>
      </c>
      <c r="B6" s="124">
        <f>MAX(caracteristiques!J16,caracteristiques!J18,caracteristiques!J24)</f>
        <v>6</v>
      </c>
      <c r="E6" s="123" t="s">
        <v>615</v>
      </c>
      <c r="F6" s="125">
        <f>(caracteristiques!E39+caracteristiques!I39+caracteristiques!M39)*100/100</f>
        <v>305</v>
      </c>
      <c r="G6" s="55">
        <v>3</v>
      </c>
      <c r="H6">
        <v>54</v>
      </c>
    </row>
    <row r="7" spans="1:8" ht="12.75">
      <c r="A7" t="s">
        <v>616</v>
      </c>
      <c r="B7" s="124">
        <f>caracteristiques!J12</f>
        <v>5</v>
      </c>
      <c r="H7" s="109">
        <f>H5-H6</f>
        <v>128</v>
      </c>
    </row>
    <row r="8" spans="1:5" ht="12.75">
      <c r="A8" t="s">
        <v>58</v>
      </c>
      <c r="B8" s="124">
        <f>caracteristiques!F12</f>
        <v>5</v>
      </c>
      <c r="E8" s="97"/>
    </row>
    <row r="9" spans="5:6" ht="12.75">
      <c r="E9" s="123" t="s">
        <v>617</v>
      </c>
      <c r="F9" s="3"/>
    </row>
    <row r="10" spans="1:6" ht="12.75">
      <c r="A10" s="123" t="s">
        <v>618</v>
      </c>
      <c r="E10" s="3"/>
      <c r="F10" s="3"/>
    </row>
    <row r="11" spans="1:8" ht="12.75">
      <c r="A11" s="97" t="s">
        <v>619</v>
      </c>
      <c r="C11">
        <v>15</v>
      </c>
      <c r="D11" s="97" t="s">
        <v>620</v>
      </c>
      <c r="E11" s="123" t="s">
        <v>621</v>
      </c>
      <c r="F11" s="125">
        <f>(F6+C5+C6)*3</f>
        <v>915</v>
      </c>
      <c r="G11" s="123" t="s">
        <v>622</v>
      </c>
      <c r="H11" s="125">
        <f>F6*B3/25</f>
        <v>61</v>
      </c>
    </row>
    <row r="12" spans="5:8" ht="12.75">
      <c r="E12" s="123" t="s">
        <v>623</v>
      </c>
      <c r="F12" s="125">
        <f>(F6*B5/25)</f>
        <v>73.2</v>
      </c>
      <c r="G12" s="123" t="s">
        <v>624</v>
      </c>
      <c r="H12" s="125">
        <f>F6*B6/25</f>
        <v>73.2</v>
      </c>
    </row>
    <row r="13" spans="5:8" ht="12.75">
      <c r="E13" s="123" t="s">
        <v>625</v>
      </c>
      <c r="F13" s="125">
        <f>F6*B6/25</f>
        <v>73.2</v>
      </c>
      <c r="G13" s="123" t="s">
        <v>626</v>
      </c>
      <c r="H13" s="125">
        <f>(B4+B7)/4</f>
        <v>2.5</v>
      </c>
    </row>
    <row r="14" spans="6:8" ht="12.75">
      <c r="F14" s="3"/>
      <c r="H14" s="17"/>
    </row>
    <row r="15" ht="12.75">
      <c r="A15" s="3" t="s">
        <v>627</v>
      </c>
    </row>
    <row r="17" spans="2:3" ht="12.75">
      <c r="B17" s="3" t="s">
        <v>628</v>
      </c>
      <c r="C17" s="97" t="s">
        <v>629</v>
      </c>
    </row>
    <row r="18" spans="2:3" ht="12.75">
      <c r="B18" s="3" t="s">
        <v>116</v>
      </c>
      <c r="C18" s="97" t="s">
        <v>630</v>
      </c>
    </row>
    <row r="19" spans="1:3" ht="12.75">
      <c r="A19" s="17"/>
      <c r="B19" s="3" t="s">
        <v>631</v>
      </c>
      <c r="C19" s="17">
        <v>29</v>
      </c>
    </row>
    <row r="20" spans="2:3" ht="12.75">
      <c r="B20" s="3" t="s">
        <v>632</v>
      </c>
      <c r="C20" s="97" t="s">
        <v>633</v>
      </c>
    </row>
    <row r="21" spans="2:3" ht="12.75">
      <c r="B21" s="3" t="s">
        <v>500</v>
      </c>
      <c r="C21" s="17">
        <v>54</v>
      </c>
    </row>
    <row r="22" spans="2:3" ht="12.75">
      <c r="B22" s="3" t="s">
        <v>42</v>
      </c>
      <c r="C22" s="97" t="s">
        <v>634</v>
      </c>
    </row>
    <row r="23" ht="12.75">
      <c r="C23" s="97" t="s">
        <v>635</v>
      </c>
    </row>
    <row r="25" spans="2:3" ht="12.75">
      <c r="B25" s="3" t="s">
        <v>628</v>
      </c>
      <c r="C25" s="97" t="s">
        <v>636</v>
      </c>
    </row>
    <row r="26" spans="2:3" ht="12.75">
      <c r="B26" s="3" t="s">
        <v>116</v>
      </c>
      <c r="C26" s="97" t="s">
        <v>637</v>
      </c>
    </row>
    <row r="27" spans="2:3" ht="12.75">
      <c r="B27" s="3" t="s">
        <v>631</v>
      </c>
      <c r="C27" s="17">
        <v>28</v>
      </c>
    </row>
    <row r="28" spans="2:5" ht="12.75">
      <c r="B28" s="3" t="s">
        <v>632</v>
      </c>
      <c r="C28" s="97" t="s">
        <v>638</v>
      </c>
      <c r="E28" s="97" t="s">
        <v>639</v>
      </c>
    </row>
    <row r="29" spans="2:3" ht="12.75">
      <c r="B29" s="3" t="s">
        <v>500</v>
      </c>
      <c r="C29" s="17">
        <v>54</v>
      </c>
    </row>
    <row r="30" spans="2:3" ht="12.75">
      <c r="B30" s="3" t="s">
        <v>42</v>
      </c>
      <c r="C30" s="104" t="s">
        <v>640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/>
  <dimension ref="A1:F33"/>
  <sheetViews>
    <sheetView zoomScale="110" zoomScaleNormal="110" workbookViewId="0" topLeftCell="A1">
      <selection activeCell="A15" sqref="A15"/>
    </sheetView>
  </sheetViews>
  <sheetFormatPr defaultColWidth="11.421875" defaultRowHeight="12.75"/>
  <cols>
    <col min="1" max="1" width="54.8515625" style="0" customWidth="1"/>
    <col min="2" max="2" width="11.7109375" style="0" customWidth="1"/>
  </cols>
  <sheetData>
    <row r="1" spans="1:3" ht="12.75">
      <c r="A1" t="s">
        <v>641</v>
      </c>
      <c r="B1" t="s">
        <v>642</v>
      </c>
      <c r="C1">
        <v>5</v>
      </c>
    </row>
    <row r="2" spans="1:6" ht="12.75">
      <c r="A2" t="s">
        <v>643</v>
      </c>
      <c r="B2" t="s">
        <v>644</v>
      </c>
      <c r="C2" t="s">
        <v>645</v>
      </c>
      <c r="D2" t="s">
        <v>646</v>
      </c>
      <c r="E2" t="s">
        <v>647</v>
      </c>
      <c r="F2" t="s">
        <v>648</v>
      </c>
    </row>
    <row r="3" ht="12.75">
      <c r="A3" t="s">
        <v>649</v>
      </c>
    </row>
    <row r="4" ht="12.75">
      <c r="A4" t="s">
        <v>650</v>
      </c>
    </row>
    <row r="5" ht="12.75">
      <c r="A5" t="s">
        <v>651</v>
      </c>
    </row>
    <row r="6" ht="12.75">
      <c r="A6" t="s">
        <v>652</v>
      </c>
    </row>
    <row r="7" ht="12.75">
      <c r="A7" t="s">
        <v>653</v>
      </c>
    </row>
    <row r="8" ht="12.75">
      <c r="A8" t="s">
        <v>654</v>
      </c>
    </row>
    <row r="9" ht="12.75">
      <c r="A9" t="s">
        <v>655</v>
      </c>
    </row>
    <row r="10" ht="12.75">
      <c r="A10" t="s">
        <v>656</v>
      </c>
    </row>
    <row r="11" ht="12.75">
      <c r="A11" t="s">
        <v>657</v>
      </c>
    </row>
    <row r="12" ht="12.75">
      <c r="A12" t="s">
        <v>658</v>
      </c>
    </row>
    <row r="13" ht="12.75">
      <c r="A13" t="s">
        <v>659</v>
      </c>
    </row>
    <row r="14" spans="3:6" ht="12.75">
      <c r="C14">
        <v>6</v>
      </c>
      <c r="D14" s="109">
        <f>SUM(C14:C40)</f>
        <v>274</v>
      </c>
      <c r="E14">
        <v>12</v>
      </c>
      <c r="F14" s="109">
        <f>SUM(E14:E43)</f>
        <v>285</v>
      </c>
    </row>
    <row r="15" spans="3:5" ht="12.75">
      <c r="C15">
        <v>15</v>
      </c>
      <c r="E15">
        <v>10</v>
      </c>
    </row>
    <row r="16" spans="3:5" ht="12.75">
      <c r="C16">
        <v>13</v>
      </c>
      <c r="E16">
        <v>18</v>
      </c>
    </row>
    <row r="17" spans="3:5" ht="12.75">
      <c r="C17">
        <v>15</v>
      </c>
      <c r="E17">
        <v>17</v>
      </c>
    </row>
    <row r="18" spans="3:5" ht="12.75">
      <c r="C18">
        <v>11</v>
      </c>
      <c r="E18">
        <v>11</v>
      </c>
    </row>
    <row r="19" spans="3:5" ht="12.75">
      <c r="C19">
        <v>20</v>
      </c>
      <c r="E19">
        <v>12</v>
      </c>
    </row>
    <row r="20" spans="3:5" ht="12.75">
      <c r="C20">
        <v>20</v>
      </c>
      <c r="E20">
        <v>13</v>
      </c>
    </row>
    <row r="21" spans="3:5" ht="12.75">
      <c r="C21">
        <v>22</v>
      </c>
      <c r="E21">
        <v>16</v>
      </c>
    </row>
    <row r="22" spans="3:5" ht="12.75">
      <c r="C22">
        <v>14</v>
      </c>
      <c r="E22">
        <v>11</v>
      </c>
    </row>
    <row r="23" spans="3:5" ht="12.75">
      <c r="C23">
        <v>17</v>
      </c>
      <c r="E23">
        <v>16</v>
      </c>
    </row>
    <row r="24" spans="3:5" ht="12.75">
      <c r="C24">
        <v>10</v>
      </c>
      <c r="E24">
        <v>18</v>
      </c>
    </row>
    <row r="25" spans="3:5" ht="12.75">
      <c r="C25">
        <v>12</v>
      </c>
      <c r="E25">
        <v>15</v>
      </c>
    </row>
    <row r="26" spans="3:5" ht="12.75">
      <c r="C26">
        <v>17</v>
      </c>
      <c r="E26">
        <v>15</v>
      </c>
    </row>
    <row r="27" spans="3:5" ht="12.75">
      <c r="C27">
        <v>19</v>
      </c>
      <c r="E27">
        <v>21</v>
      </c>
    </row>
    <row r="28" spans="3:5" ht="12.75">
      <c r="C28">
        <v>17</v>
      </c>
      <c r="E28">
        <v>17</v>
      </c>
    </row>
    <row r="29" spans="3:5" ht="12.75">
      <c r="C29">
        <v>15</v>
      </c>
      <c r="E29">
        <v>14</v>
      </c>
    </row>
    <row r="30" spans="3:5" ht="12.75">
      <c r="C30">
        <v>17</v>
      </c>
      <c r="E30">
        <v>14</v>
      </c>
    </row>
    <row r="31" spans="3:5" ht="12.75">
      <c r="C31">
        <v>14</v>
      </c>
      <c r="E31">
        <v>9</v>
      </c>
    </row>
    <row r="32" ht="12.75">
      <c r="E32">
        <v>13</v>
      </c>
    </row>
    <row r="33" ht="12.75">
      <c r="E33">
        <v>13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/>
  <cp:lastPrinted>2012-10-19T23:24:23Z</cp:lastPrinted>
  <dcterms:created xsi:type="dcterms:W3CDTF">2006-02-26T20:34:47Z</dcterms:created>
  <dcterms:modified xsi:type="dcterms:W3CDTF">2015-10-13T11:49:58Z</dcterms:modified>
  <cp:category/>
  <cp:version/>
  <cp:contentType/>
  <cp:contentStatus/>
  <cp:revision>10</cp:revision>
</cp:coreProperties>
</file>